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540" windowWidth="19350" windowHeight="7395" activeTab="9"/>
  </bookViews>
  <sheets>
    <sheet name="PLAN" sheetId="14" r:id="rId1"/>
    <sheet name="PODACI" sheetId="27" r:id="rId2"/>
    <sheet name="OPERATIVNI PLAN" sheetId="29" r:id="rId3"/>
    <sheet name="rezultat" sheetId="28" r:id="rId4"/>
    <sheet name="PRIHOD" sheetId="25" r:id="rId5"/>
    <sheet name="RASHOD" sheetId="23" r:id="rId6"/>
    <sheet name="UPRAVA" sheetId="13" r:id="rId7"/>
    <sheet name="ČISTOĆA" sheetId="26" r:id="rId8"/>
    <sheet name="plan investicija" sheetId="24" r:id="rId9"/>
    <sheet name="plan zaduživanja" sheetId="30" r:id="rId10"/>
  </sheets>
  <calcPr calcId="145621"/>
</workbook>
</file>

<file path=xl/calcChain.xml><?xml version="1.0" encoding="utf-8"?>
<calcChain xmlns="http://schemas.openxmlformats.org/spreadsheetml/2006/main">
  <c r="E25" i="24" l="1"/>
  <c r="F25" i="24" s="1"/>
  <c r="F24" i="24"/>
  <c r="G24" i="24" s="1"/>
  <c r="E22" i="24"/>
  <c r="F21" i="24"/>
  <c r="G21" i="24" s="1"/>
  <c r="E19" i="24"/>
  <c r="F19" i="24" s="1"/>
  <c r="F18" i="24"/>
  <c r="G18" i="24" s="1"/>
  <c r="E16" i="24"/>
  <c r="E14" i="24"/>
  <c r="E27" i="24" s="1"/>
  <c r="F16" i="24" l="1"/>
  <c r="G16" i="24" s="1"/>
  <c r="I16" i="24" s="1"/>
  <c r="K16" i="24" s="1"/>
  <c r="F22" i="24"/>
  <c r="G22" i="24" s="1"/>
  <c r="I22" i="24" s="1"/>
  <c r="K22" i="24" s="1"/>
  <c r="G19" i="24"/>
  <c r="G25" i="24"/>
  <c r="F14" i="24"/>
  <c r="F27" i="24" s="1"/>
  <c r="I19" i="24" l="1"/>
  <c r="K19" i="24" s="1"/>
  <c r="I25" i="24"/>
  <c r="K25" i="24"/>
  <c r="G14" i="24"/>
  <c r="G27" i="24" l="1"/>
  <c r="I14" i="24"/>
  <c r="I27" i="24" s="1"/>
  <c r="K14" i="24" l="1"/>
  <c r="K27" i="24" s="1"/>
  <c r="D48" i="30" l="1"/>
  <c r="C48" i="30"/>
  <c r="E21" i="25" l="1"/>
  <c r="F20" i="25"/>
  <c r="F21" i="25"/>
  <c r="D40" i="23"/>
  <c r="D39" i="23"/>
  <c r="C99" i="23"/>
  <c r="D99" i="23"/>
  <c r="D83" i="23"/>
  <c r="F87" i="26" l="1"/>
  <c r="E87" i="26"/>
  <c r="F86" i="26"/>
  <c r="E86" i="26"/>
  <c r="E85" i="26"/>
  <c r="F84" i="26"/>
  <c r="E84" i="26"/>
  <c r="F83" i="26"/>
  <c r="E83" i="26"/>
  <c r="F82" i="26"/>
  <c r="F81" i="26"/>
  <c r="F80" i="26"/>
  <c r="E80" i="26"/>
  <c r="F79" i="26"/>
  <c r="E79" i="26"/>
  <c r="F78" i="26"/>
  <c r="E78" i="26"/>
  <c r="F77" i="26"/>
  <c r="E77" i="26"/>
  <c r="F76" i="26"/>
  <c r="E76" i="26"/>
  <c r="F75" i="26"/>
  <c r="E75" i="26"/>
  <c r="F74" i="26"/>
  <c r="E74" i="26"/>
  <c r="F73" i="26"/>
  <c r="E73" i="26"/>
  <c r="F72" i="26"/>
  <c r="E72" i="26"/>
  <c r="F71" i="26"/>
  <c r="E71" i="26"/>
  <c r="F70" i="26"/>
  <c r="E70" i="26"/>
  <c r="F69" i="26"/>
  <c r="E69" i="26"/>
  <c r="F67" i="26"/>
  <c r="E67" i="26"/>
  <c r="F66" i="26"/>
  <c r="E66" i="26"/>
  <c r="F65" i="26"/>
  <c r="E65" i="26"/>
  <c r="F64" i="26"/>
  <c r="E64" i="26"/>
  <c r="F63" i="26"/>
  <c r="E63" i="26"/>
  <c r="F62" i="26"/>
  <c r="E62" i="26"/>
  <c r="E61" i="26"/>
  <c r="F60" i="26"/>
  <c r="E60" i="26"/>
  <c r="F59" i="26"/>
  <c r="E59" i="26"/>
  <c r="F58" i="26"/>
  <c r="E58" i="26"/>
  <c r="F57" i="26"/>
  <c r="E57" i="26"/>
  <c r="F56" i="26"/>
  <c r="E56" i="26"/>
  <c r="F55" i="26"/>
  <c r="F54" i="26"/>
  <c r="E54" i="26"/>
  <c r="F53" i="26"/>
  <c r="E53" i="26"/>
  <c r="F52" i="26"/>
  <c r="E52" i="26"/>
  <c r="F51" i="26"/>
  <c r="E51" i="26"/>
  <c r="F50" i="26"/>
  <c r="E50" i="26"/>
  <c r="F48" i="26"/>
  <c r="E48" i="26"/>
  <c r="F46" i="26"/>
  <c r="E46" i="26"/>
  <c r="F45" i="26"/>
  <c r="E45" i="26"/>
  <c r="F44" i="26"/>
  <c r="E44" i="26"/>
  <c r="F43" i="26"/>
  <c r="F42" i="26"/>
  <c r="F41" i="26"/>
  <c r="F40" i="26"/>
  <c r="E40" i="26"/>
  <c r="F39" i="26"/>
  <c r="F38" i="26"/>
  <c r="E38" i="26"/>
  <c r="F37" i="26"/>
  <c r="E37" i="26"/>
  <c r="F34" i="26"/>
  <c r="E34" i="26"/>
  <c r="F33" i="26"/>
  <c r="E33" i="26"/>
  <c r="F29" i="26"/>
  <c r="F28" i="26"/>
  <c r="E28" i="26"/>
  <c r="F27" i="26"/>
  <c r="F26" i="26"/>
  <c r="E26" i="26"/>
  <c r="E25" i="26"/>
  <c r="F24" i="26"/>
  <c r="E24" i="26"/>
  <c r="F23" i="26"/>
  <c r="E23" i="26"/>
  <c r="F22" i="26"/>
  <c r="E22" i="26"/>
  <c r="F21" i="26"/>
  <c r="E21" i="26"/>
  <c r="F19" i="26"/>
  <c r="E19" i="26"/>
  <c r="F18" i="26"/>
  <c r="E18" i="26"/>
  <c r="F17" i="26"/>
  <c r="E17" i="26"/>
  <c r="F16" i="26"/>
  <c r="E16" i="26"/>
  <c r="F15" i="26"/>
  <c r="E15" i="26"/>
  <c r="F14" i="26"/>
  <c r="E14" i="26"/>
  <c r="F11" i="26"/>
  <c r="E11" i="26"/>
  <c r="F10" i="26"/>
  <c r="E10" i="26"/>
  <c r="F9" i="26"/>
  <c r="E9" i="26"/>
  <c r="F8" i="26"/>
  <c r="E8" i="26"/>
  <c r="F54" i="13"/>
  <c r="E54" i="13"/>
  <c r="F53" i="13"/>
  <c r="E53" i="13"/>
  <c r="F52" i="13"/>
  <c r="E52" i="13"/>
  <c r="F51" i="13"/>
  <c r="E51" i="13"/>
  <c r="F50" i="13"/>
  <c r="E50" i="13"/>
  <c r="F48" i="13"/>
  <c r="E48" i="13"/>
  <c r="F47" i="13"/>
  <c r="E47" i="13"/>
  <c r="F46" i="13"/>
  <c r="E46" i="13"/>
  <c r="F45" i="13"/>
  <c r="E45" i="13"/>
  <c r="F44" i="13"/>
  <c r="E44" i="13"/>
  <c r="F43" i="13"/>
  <c r="E43" i="13"/>
  <c r="F42" i="13"/>
  <c r="E42" i="13"/>
  <c r="F40" i="13"/>
  <c r="E40" i="13"/>
  <c r="F39" i="13"/>
  <c r="E39" i="13"/>
  <c r="F38" i="13"/>
  <c r="E38" i="13"/>
  <c r="F37" i="13"/>
  <c r="E37" i="13"/>
  <c r="F36" i="13"/>
  <c r="E36" i="13"/>
  <c r="F35" i="13"/>
  <c r="E35" i="13"/>
  <c r="F34" i="13"/>
  <c r="E34" i="13"/>
  <c r="F33" i="13"/>
  <c r="E33" i="13"/>
  <c r="F32" i="13"/>
  <c r="E32" i="13"/>
  <c r="F31" i="13"/>
  <c r="E31" i="13"/>
  <c r="F30" i="13"/>
  <c r="E30" i="13"/>
  <c r="F29" i="13"/>
  <c r="E29" i="13"/>
  <c r="F27" i="13"/>
  <c r="E27" i="13"/>
  <c r="F26" i="13"/>
  <c r="F25" i="13"/>
  <c r="F24" i="13"/>
  <c r="E24" i="13"/>
  <c r="F23" i="13"/>
  <c r="E23" i="13"/>
  <c r="F22" i="13"/>
  <c r="E22" i="13"/>
  <c r="F21" i="13"/>
  <c r="F20" i="13"/>
  <c r="F19" i="13"/>
  <c r="E19" i="13"/>
  <c r="F18" i="13"/>
  <c r="E18" i="13"/>
  <c r="F17" i="13"/>
  <c r="E17" i="13"/>
  <c r="F15" i="13"/>
  <c r="E15" i="13"/>
  <c r="F14" i="13"/>
  <c r="E14" i="13"/>
  <c r="F13" i="13"/>
  <c r="E13" i="13"/>
  <c r="F12" i="13"/>
  <c r="E12" i="13"/>
  <c r="F11" i="13"/>
  <c r="E11" i="13"/>
  <c r="F10" i="13"/>
  <c r="F9" i="13"/>
  <c r="E9" i="13"/>
  <c r="F8" i="13"/>
  <c r="E8" i="13"/>
  <c r="F7" i="13"/>
  <c r="E7" i="13"/>
  <c r="D110" i="23"/>
  <c r="F110" i="23" s="1"/>
  <c r="C110" i="23"/>
  <c r="B110" i="23"/>
  <c r="D109" i="23"/>
  <c r="C109" i="23"/>
  <c r="B109" i="23"/>
  <c r="D108" i="23"/>
  <c r="C108" i="23"/>
  <c r="B108" i="23"/>
  <c r="D107" i="23"/>
  <c r="C107" i="23"/>
  <c r="B107" i="23"/>
  <c r="D106" i="23"/>
  <c r="C106" i="23"/>
  <c r="B106" i="23"/>
  <c r="D104" i="23"/>
  <c r="C104" i="23"/>
  <c r="B104" i="23"/>
  <c r="D103" i="23"/>
  <c r="C103" i="23"/>
  <c r="B103" i="23"/>
  <c r="D102" i="23"/>
  <c r="C102" i="23"/>
  <c r="B102" i="23"/>
  <c r="D101" i="23"/>
  <c r="C101" i="23"/>
  <c r="B101" i="23"/>
  <c r="D100" i="23"/>
  <c r="C100" i="23"/>
  <c r="B100" i="23"/>
  <c r="F99" i="23"/>
  <c r="B99" i="23"/>
  <c r="D98" i="23"/>
  <c r="C98" i="23"/>
  <c r="B98" i="23"/>
  <c r="D97" i="23"/>
  <c r="C97" i="23"/>
  <c r="B97" i="23"/>
  <c r="D96" i="23"/>
  <c r="C96" i="23"/>
  <c r="B96" i="23"/>
  <c r="D95" i="23"/>
  <c r="C95" i="23"/>
  <c r="F95" i="23" s="1"/>
  <c r="D94" i="23"/>
  <c r="C94" i="23"/>
  <c r="B94" i="23"/>
  <c r="D93" i="23"/>
  <c r="C93" i="23"/>
  <c r="B93" i="23"/>
  <c r="D92" i="23"/>
  <c r="C92" i="23"/>
  <c r="B92" i="23"/>
  <c r="D91" i="23"/>
  <c r="C91" i="23"/>
  <c r="B91" i="23"/>
  <c r="D90" i="23"/>
  <c r="C90" i="23"/>
  <c r="B90" i="23"/>
  <c r="D89" i="23"/>
  <c r="C89" i="23"/>
  <c r="B89" i="23"/>
  <c r="D88" i="23"/>
  <c r="C88" i="23"/>
  <c r="B88" i="23"/>
  <c r="D87" i="23"/>
  <c r="C87" i="23"/>
  <c r="B87" i="23"/>
  <c r="D86" i="23"/>
  <c r="C86" i="23"/>
  <c r="B86" i="23"/>
  <c r="D85" i="23"/>
  <c r="C85" i="23"/>
  <c r="B85" i="23"/>
  <c r="D84" i="23"/>
  <c r="C84" i="23"/>
  <c r="B84" i="23"/>
  <c r="D82" i="23"/>
  <c r="C82" i="23"/>
  <c r="B82" i="23"/>
  <c r="D81" i="23"/>
  <c r="C81" i="23"/>
  <c r="B81" i="23"/>
  <c r="D80" i="23"/>
  <c r="C80" i="23"/>
  <c r="B80" i="23"/>
  <c r="D79" i="23"/>
  <c r="C79" i="23"/>
  <c r="B79" i="23"/>
  <c r="D78" i="23"/>
  <c r="C78" i="23"/>
  <c r="B78" i="23"/>
  <c r="D77" i="23"/>
  <c r="C77" i="23"/>
  <c r="B77" i="23"/>
  <c r="D75" i="23"/>
  <c r="C75" i="23"/>
  <c r="B75" i="23"/>
  <c r="E74" i="23"/>
  <c r="D74" i="23"/>
  <c r="C74" i="23"/>
  <c r="B74" i="23"/>
  <c r="D73" i="23"/>
  <c r="F73" i="23" s="1"/>
  <c r="C73" i="23"/>
  <c r="B73" i="23"/>
  <c r="D72" i="23"/>
  <c r="C72" i="23"/>
  <c r="B72" i="23"/>
  <c r="D71" i="23"/>
  <c r="C71" i="23"/>
  <c r="B71" i="23"/>
  <c r="D70" i="23"/>
  <c r="C70" i="23"/>
  <c r="B70" i="23"/>
  <c r="D69" i="23"/>
  <c r="C69" i="23"/>
  <c r="B69" i="23"/>
  <c r="D68" i="23"/>
  <c r="C68" i="23"/>
  <c r="B68" i="23"/>
  <c r="D67" i="23"/>
  <c r="C67" i="23"/>
  <c r="B67" i="23"/>
  <c r="D66" i="23"/>
  <c r="C66" i="23"/>
  <c r="B66" i="23"/>
  <c r="D65" i="23"/>
  <c r="F65" i="23" s="1"/>
  <c r="C65" i="23"/>
  <c r="B65" i="23"/>
  <c r="D64" i="23"/>
  <c r="C64" i="23"/>
  <c r="B64" i="23"/>
  <c r="E63" i="23"/>
  <c r="D63" i="23"/>
  <c r="C63" i="23"/>
  <c r="B63" i="23"/>
  <c r="D62" i="23"/>
  <c r="F62" i="23" s="1"/>
  <c r="C62" i="23"/>
  <c r="B62" i="23"/>
  <c r="D61" i="23"/>
  <c r="C61" i="23"/>
  <c r="B61" i="23"/>
  <c r="D60" i="23"/>
  <c r="C60" i="23"/>
  <c r="B60" i="23"/>
  <c r="D59" i="23"/>
  <c r="C59" i="23"/>
  <c r="B59" i="23"/>
  <c r="D58" i="23"/>
  <c r="C58" i="23"/>
  <c r="B58" i="23"/>
  <c r="D57" i="23"/>
  <c r="C57" i="23"/>
  <c r="B57" i="23"/>
  <c r="D56" i="23"/>
  <c r="C56" i="23"/>
  <c r="B56" i="23"/>
  <c r="D54" i="23"/>
  <c r="C54" i="23"/>
  <c r="B54" i="23"/>
  <c r="E53" i="23"/>
  <c r="D52" i="23"/>
  <c r="C52" i="23"/>
  <c r="B52" i="23"/>
  <c r="D51" i="23"/>
  <c r="C51" i="23"/>
  <c r="B51" i="23"/>
  <c r="D50" i="23"/>
  <c r="C50" i="23"/>
  <c r="B50" i="23"/>
  <c r="D49" i="23"/>
  <c r="C49" i="23"/>
  <c r="B49" i="23"/>
  <c r="D48" i="23"/>
  <c r="C48" i="23"/>
  <c r="F48" i="23" s="1"/>
  <c r="B48" i="23"/>
  <c r="D47" i="23"/>
  <c r="F47" i="23" s="1"/>
  <c r="C47" i="23"/>
  <c r="B47" i="23"/>
  <c r="D46" i="23"/>
  <c r="C46" i="23"/>
  <c r="B46" i="23"/>
  <c r="D45" i="23"/>
  <c r="C45" i="23"/>
  <c r="B45" i="23"/>
  <c r="D44" i="23"/>
  <c r="C44" i="23"/>
  <c r="B44" i="23"/>
  <c r="D43" i="23"/>
  <c r="C43" i="23"/>
  <c r="B43" i="23"/>
  <c r="D42" i="23"/>
  <c r="C42" i="23"/>
  <c r="B42" i="23"/>
  <c r="D41" i="23"/>
  <c r="C41" i="23"/>
  <c r="B41" i="23"/>
  <c r="C39" i="23"/>
  <c r="B39" i="23"/>
  <c r="D38" i="23"/>
  <c r="C38" i="23"/>
  <c r="B38" i="23"/>
  <c r="D37" i="23"/>
  <c r="C37" i="23"/>
  <c r="B37" i="23"/>
  <c r="D35" i="23"/>
  <c r="C35" i="23"/>
  <c r="B35" i="23"/>
  <c r="D33" i="23"/>
  <c r="C33" i="23"/>
  <c r="B33" i="23"/>
  <c r="D32" i="23"/>
  <c r="C32" i="23"/>
  <c r="B32" i="23"/>
  <c r="D31" i="23"/>
  <c r="C31" i="23"/>
  <c r="B31" i="23"/>
  <c r="D30" i="23"/>
  <c r="C30" i="23"/>
  <c r="B30" i="23"/>
  <c r="D29" i="23"/>
  <c r="C29" i="23"/>
  <c r="B29" i="23"/>
  <c r="D28" i="23"/>
  <c r="C28" i="23"/>
  <c r="F28" i="23" s="1"/>
  <c r="B28" i="23"/>
  <c r="D27" i="23"/>
  <c r="F27" i="23" s="1"/>
  <c r="C27" i="23"/>
  <c r="B27" i="23"/>
  <c r="D26" i="23"/>
  <c r="C26" i="23"/>
  <c r="B26" i="23"/>
  <c r="D25" i="23"/>
  <c r="C25" i="23"/>
  <c r="B25" i="23"/>
  <c r="D24" i="23"/>
  <c r="C24" i="23"/>
  <c r="B24" i="23"/>
  <c r="D23" i="23"/>
  <c r="C23" i="23"/>
  <c r="B23" i="23"/>
  <c r="E23" i="23" s="1"/>
  <c r="D22" i="23"/>
  <c r="C22" i="23"/>
  <c r="B22" i="23"/>
  <c r="D21" i="23"/>
  <c r="C21" i="23"/>
  <c r="B21" i="23"/>
  <c r="D19" i="23"/>
  <c r="C19" i="23"/>
  <c r="B19" i="23"/>
  <c r="E18" i="23"/>
  <c r="D18" i="23"/>
  <c r="C18" i="23"/>
  <c r="B18" i="23"/>
  <c r="D17" i="23"/>
  <c r="F17" i="23" s="1"/>
  <c r="C17" i="23"/>
  <c r="B17" i="23"/>
  <c r="D16" i="23"/>
  <c r="C16" i="23"/>
  <c r="B16" i="23"/>
  <c r="D15" i="23"/>
  <c r="C15" i="23"/>
  <c r="B15" i="23"/>
  <c r="D14" i="23"/>
  <c r="C14" i="23"/>
  <c r="B14" i="23"/>
  <c r="D13" i="23"/>
  <c r="D12" i="23"/>
  <c r="D11" i="23"/>
  <c r="C11" i="23"/>
  <c r="B11" i="23"/>
  <c r="D10" i="23"/>
  <c r="C10" i="23"/>
  <c r="B10" i="23"/>
  <c r="D9" i="23"/>
  <c r="C9" i="23"/>
  <c r="B9" i="23"/>
  <c r="E9" i="23" s="1"/>
  <c r="D8" i="23"/>
  <c r="C8" i="23"/>
  <c r="B8" i="23"/>
  <c r="D53" i="25"/>
  <c r="F53" i="25" s="1"/>
  <c r="C53" i="25"/>
  <c r="B53" i="25"/>
  <c r="F51" i="25"/>
  <c r="E51" i="25"/>
  <c r="F50" i="25"/>
  <c r="E50" i="25"/>
  <c r="D43" i="25"/>
  <c r="C43" i="25"/>
  <c r="B43" i="25"/>
  <c r="F42" i="25"/>
  <c r="E42" i="25"/>
  <c r="F41" i="25"/>
  <c r="E41" i="25"/>
  <c r="E40" i="25"/>
  <c r="F39" i="25"/>
  <c r="E39" i="25"/>
  <c r="F38" i="25"/>
  <c r="E38" i="25"/>
  <c r="F37" i="25"/>
  <c r="E37" i="25"/>
  <c r="F36" i="25"/>
  <c r="E36" i="25"/>
  <c r="F35" i="25"/>
  <c r="E35" i="25"/>
  <c r="D28" i="25"/>
  <c r="D54" i="25" s="1"/>
  <c r="C28" i="25"/>
  <c r="C54" i="25" s="1"/>
  <c r="B28" i="25"/>
  <c r="B54" i="25" s="1"/>
  <c r="E27" i="25"/>
  <c r="F26" i="25"/>
  <c r="F25" i="25"/>
  <c r="F24" i="25"/>
  <c r="E24" i="25"/>
  <c r="F23" i="25"/>
  <c r="E23" i="25"/>
  <c r="F22" i="25"/>
  <c r="E22" i="25"/>
  <c r="F19" i="25"/>
  <c r="E19" i="25"/>
  <c r="F18" i="25"/>
  <c r="E18" i="25"/>
  <c r="F17" i="25"/>
  <c r="F16" i="25"/>
  <c r="E16" i="25"/>
  <c r="F15" i="25"/>
  <c r="E15" i="25"/>
  <c r="F14" i="25"/>
  <c r="E14" i="25"/>
  <c r="F13" i="25"/>
  <c r="E13" i="25"/>
  <c r="F12" i="25"/>
  <c r="E12" i="25"/>
  <c r="F11" i="25"/>
  <c r="F10" i="25"/>
  <c r="F9" i="25"/>
  <c r="E9" i="25"/>
  <c r="F8" i="25"/>
  <c r="E8" i="25"/>
  <c r="E30" i="23" l="1"/>
  <c r="F22" i="23"/>
  <c r="F53" i="23"/>
  <c r="E55" i="23"/>
  <c r="E14" i="23"/>
  <c r="F32" i="23"/>
  <c r="F33" i="23"/>
  <c r="F38" i="23"/>
  <c r="F42" i="23"/>
  <c r="F43" i="23"/>
  <c r="F45" i="23"/>
  <c r="F52" i="23"/>
  <c r="F57" i="23"/>
  <c r="E59" i="23"/>
  <c r="E70" i="23"/>
  <c r="F82" i="23"/>
  <c r="F91" i="23"/>
  <c r="E98" i="23"/>
  <c r="E101" i="23"/>
  <c r="E67" i="23"/>
  <c r="E79" i="23"/>
  <c r="E84" i="23"/>
  <c r="E88" i="23"/>
  <c r="E92" i="23"/>
  <c r="F97" i="23"/>
  <c r="E100" i="23"/>
  <c r="F107" i="23"/>
  <c r="F55" i="13"/>
  <c r="E55" i="13"/>
  <c r="F26" i="23"/>
  <c r="F29" i="23"/>
  <c r="F30" i="23"/>
  <c r="F41" i="23"/>
  <c r="F50" i="23"/>
  <c r="F51" i="23"/>
  <c r="F58" i="23"/>
  <c r="F61" i="23"/>
  <c r="F66" i="23"/>
  <c r="F69" i="23"/>
  <c r="F72" i="23"/>
  <c r="F78" i="23"/>
  <c r="F81" i="23"/>
  <c r="F87" i="23"/>
  <c r="F90" i="23"/>
  <c r="F96" i="23"/>
  <c r="F108" i="23"/>
  <c r="F9" i="23"/>
  <c r="F16" i="23"/>
  <c r="E25" i="23"/>
  <c r="F46" i="23"/>
  <c r="F86" i="23"/>
  <c r="F94" i="23"/>
  <c r="F103" i="23"/>
  <c r="F106" i="23"/>
  <c r="E107" i="23"/>
  <c r="E109" i="23"/>
  <c r="F10" i="23"/>
  <c r="F11" i="23"/>
  <c r="F14" i="23"/>
  <c r="F15" i="23"/>
  <c r="E16" i="23"/>
  <c r="F18" i="23"/>
  <c r="F19" i="23"/>
  <c r="E21" i="23"/>
  <c r="F23" i="23"/>
  <c r="F24" i="23"/>
  <c r="E26" i="23"/>
  <c r="F31" i="23"/>
  <c r="F37" i="23"/>
  <c r="E38" i="23"/>
  <c r="E41" i="23"/>
  <c r="F44" i="23"/>
  <c r="E46" i="23"/>
  <c r="F49" i="23"/>
  <c r="E51" i="23"/>
  <c r="F55" i="23"/>
  <c r="E57" i="23"/>
  <c r="F59" i="23"/>
  <c r="F60" i="23"/>
  <c r="E61" i="23"/>
  <c r="F63" i="23"/>
  <c r="F64" i="23"/>
  <c r="E65" i="23"/>
  <c r="F67" i="23"/>
  <c r="E68" i="23"/>
  <c r="F70" i="23"/>
  <c r="F71" i="23"/>
  <c r="E72" i="23"/>
  <c r="F74" i="23"/>
  <c r="F75" i="23"/>
  <c r="E77" i="23"/>
  <c r="F79" i="23"/>
  <c r="F80" i="23"/>
  <c r="E81" i="23"/>
  <c r="F84" i="23"/>
  <c r="F85" i="23"/>
  <c r="E86" i="23"/>
  <c r="F88" i="23"/>
  <c r="F89" i="23"/>
  <c r="E90" i="23"/>
  <c r="F92" i="23"/>
  <c r="F93" i="23"/>
  <c r="E94" i="23"/>
  <c r="E96" i="23"/>
  <c r="F98" i="23"/>
  <c r="F101" i="23"/>
  <c r="F102" i="23"/>
  <c r="E88" i="26"/>
  <c r="E43" i="25"/>
  <c r="F43" i="25"/>
  <c r="E53" i="25"/>
  <c r="F54" i="25"/>
  <c r="E54" i="25"/>
  <c r="F15" i="28"/>
  <c r="E28" i="25"/>
  <c r="F28" i="25"/>
  <c r="E8" i="23"/>
  <c r="E10" i="23"/>
  <c r="E11" i="23"/>
  <c r="F8" i="23"/>
  <c r="E15" i="23"/>
  <c r="E17" i="23"/>
  <c r="E19" i="23"/>
  <c r="F21" i="23"/>
  <c r="E22" i="23"/>
  <c r="E24" i="23"/>
  <c r="E27" i="23"/>
  <c r="E32" i="23"/>
  <c r="E37" i="23"/>
  <c r="E42" i="23"/>
  <c r="E47" i="23"/>
  <c r="E52" i="23"/>
  <c r="E58" i="23"/>
  <c r="E60" i="23"/>
  <c r="E62" i="23"/>
  <c r="E64" i="23"/>
  <c r="E66" i="23"/>
  <c r="E69" i="23"/>
  <c r="E71" i="23"/>
  <c r="E73" i="23"/>
  <c r="E75" i="23"/>
  <c r="F77" i="23"/>
  <c r="E78" i="23"/>
  <c r="E80" i="23"/>
  <c r="E82" i="23"/>
  <c r="E85" i="23"/>
  <c r="E87" i="23"/>
  <c r="E89" i="23"/>
  <c r="E91" i="23"/>
  <c r="E93" i="23"/>
  <c r="E97" i="23"/>
  <c r="E99" i="23"/>
  <c r="E103" i="23"/>
  <c r="F104" i="23"/>
  <c r="E106" i="23"/>
  <c r="E108" i="23"/>
  <c r="F109" i="23"/>
  <c r="E110" i="23"/>
  <c r="E104" i="23"/>
  <c r="E111" i="23" l="1"/>
  <c r="F88" i="26"/>
  <c r="F17" i="28" l="1"/>
  <c r="F19" i="28" s="1"/>
  <c r="F111" i="23"/>
</calcChain>
</file>

<file path=xl/comments1.xml><?xml version="1.0" encoding="utf-8"?>
<comments xmlns="http://schemas.openxmlformats.org/spreadsheetml/2006/main">
  <authors>
    <author>Gordana Tovernic</author>
  </authors>
  <commentList>
    <comment ref="C45" authorId="0">
      <text>
        <r>
          <rPr>
            <b/>
            <sz val="9"/>
            <color indexed="81"/>
            <rFont val="Tahoma"/>
            <family val="2"/>
            <charset val="238"/>
          </rPr>
          <t>Gordana Tovernic:</t>
        </r>
        <r>
          <rPr>
            <sz val="9"/>
            <color indexed="81"/>
            <rFont val="Tahoma"/>
            <family val="2"/>
            <charset val="238"/>
          </rPr>
          <t xml:space="preserve">
1.832,00 RRIF
2.180,00 N N
1592,92 INFORMATOR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H12" authorId="0">
      <text>
        <r>
          <rPr>
            <b/>
            <sz val="9"/>
            <color indexed="81"/>
            <rFont val="Segoe UI"/>
            <family val="2"/>
            <charset val="238"/>
          </rPr>
          <t xml:space="preserve">Autor:
</t>
        </r>
      </text>
    </comment>
    <comment ref="B14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PLANIRAMO SE JAVITI NA JAVNI POZIV ZAGREBAČKE ŽUPANIJE U 2021.g. ZA PROGRAME IZ KOMUNALNOG GOSPODARSTVA (Grad je prihvatljiv prijavitelj) 
</t>
        </r>
      </text>
    </comment>
    <comment ref="B16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charset val="1"/>
          </rPr>
          <t xml:space="preserve">
podizač kontejnera
</t>
        </r>
      </text>
    </comment>
    <comment ref="B19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charset val="1"/>
          </rPr>
          <t xml:space="preserve">
IZGRADITI NADSTREŠNICU</t>
        </r>
      </text>
    </comment>
    <comment ref="B22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charset val="1"/>
          </rPr>
          <t xml:space="preserve">
ASFALTIRANJE OST.PARVELE, IZGRADITI NADSTRŠNICU</t>
        </r>
      </text>
    </comment>
  </commentList>
</comments>
</file>

<file path=xl/sharedStrings.xml><?xml version="1.0" encoding="utf-8"?>
<sst xmlns="http://schemas.openxmlformats.org/spreadsheetml/2006/main" count="487" uniqueCount="305">
  <si>
    <t>UKUPNO:</t>
  </si>
  <si>
    <t>prihoda</t>
  </si>
  <si>
    <t>električna energija</t>
  </si>
  <si>
    <t>gorivo</t>
  </si>
  <si>
    <t>plin</t>
  </si>
  <si>
    <t>uredski materijal</t>
  </si>
  <si>
    <t>UKUPNO RASHODI:</t>
  </si>
  <si>
    <t>materijal za čišćenje</t>
  </si>
  <si>
    <t>telefon</t>
  </si>
  <si>
    <t>grafičke usluge tiska</t>
  </si>
  <si>
    <t>prijevoz zaposlenih</t>
  </si>
  <si>
    <t>naknada nadzornom odboru</t>
  </si>
  <si>
    <t>naknada za šume</t>
  </si>
  <si>
    <t>HRT - pretplata</t>
  </si>
  <si>
    <t>obrazovanje</t>
  </si>
  <si>
    <t>stručna literatura</t>
  </si>
  <si>
    <t>ugovori o djelu</t>
  </si>
  <si>
    <t>reprezentacija</t>
  </si>
  <si>
    <t>servis i održavanje vozila</t>
  </si>
  <si>
    <t>3. OSTALI TROŠKOVI POSLOVANJA</t>
  </si>
  <si>
    <t>1. MATERIJALNI TROŠKOVI</t>
  </si>
  <si>
    <t>2. VANJSKI TROŠKOVI USLUGA</t>
  </si>
  <si>
    <t>4. AMORTIZACIJA</t>
  </si>
  <si>
    <t>5. PLAĆE</t>
  </si>
  <si>
    <t>6. FINANCIJSKI RASHODI</t>
  </si>
  <si>
    <t>zaštitna odjeća i obuća</t>
  </si>
  <si>
    <t>komunalna naknada</t>
  </si>
  <si>
    <t>Vrsta</t>
  </si>
  <si>
    <t>doplatne vreće</t>
  </si>
  <si>
    <t>kontejneri</t>
  </si>
  <si>
    <t>deponij Tarno - fizičke osobe</t>
  </si>
  <si>
    <t>deponij Tarno - pravne osobe</t>
  </si>
  <si>
    <t>ostalih</t>
  </si>
  <si>
    <t>subvencije i dotacije</t>
  </si>
  <si>
    <t>potraživanja iz prethodnih g.</t>
  </si>
  <si>
    <t>telefon i video nadzor</t>
  </si>
  <si>
    <t>deratizacija i dezinfekcija</t>
  </si>
  <si>
    <t>kontrola sustava otplinjavanja</t>
  </si>
  <si>
    <t>na odlagalištu Tarno</t>
  </si>
  <si>
    <t>rashodi imovine</t>
  </si>
  <si>
    <t>VODOOPSKRBA - najam prostora</t>
  </si>
  <si>
    <t>VODOOPSKRBA - režijski troškovi</t>
  </si>
  <si>
    <t>Vodoopskrba-režijski troškovi</t>
  </si>
  <si>
    <t xml:space="preserve">prodaja papira </t>
  </si>
  <si>
    <t>ispitivanje uzoraka vode</t>
  </si>
  <si>
    <t>prihodi od naplate šteta</t>
  </si>
  <si>
    <t>trošak sitnog inventara</t>
  </si>
  <si>
    <t>voda</t>
  </si>
  <si>
    <t>PRIHODI UKUPNO</t>
  </si>
  <si>
    <t>liječnički pregledi djelatnika</t>
  </si>
  <si>
    <t xml:space="preserve">ISO </t>
  </si>
  <si>
    <t>usluge platnog prometa</t>
  </si>
  <si>
    <t>ispitivanje uređaja</t>
  </si>
  <si>
    <t>prihodi od povrata troškova iz ovršnih postupaka</t>
  </si>
  <si>
    <t>zatezne kamate iz ovrha</t>
  </si>
  <si>
    <t>ostale vanjske usluge</t>
  </si>
  <si>
    <t>komposteri</t>
  </si>
  <si>
    <t>poštarina i dostava</t>
  </si>
  <si>
    <t>Indeks</t>
  </si>
  <si>
    <t>(4:2)</t>
  </si>
  <si>
    <t>(4:3)</t>
  </si>
  <si>
    <t>voda - Vodoopskrba</t>
  </si>
  <si>
    <t>javno bilježnički i sudski troškovi (ovrhe)</t>
  </si>
  <si>
    <t>prigodne nagrade</t>
  </si>
  <si>
    <t>naknada za uređenje voda</t>
  </si>
  <si>
    <t>promidžba (PBZ)</t>
  </si>
  <si>
    <t>zbrinjavanje i odvoz otpada</t>
  </si>
  <si>
    <t>troškovi naknade po kreditima</t>
  </si>
  <si>
    <t>Ostvarenje</t>
  </si>
  <si>
    <t>GRAD IVANIĆ GRAD - najam</t>
  </si>
  <si>
    <t>Toplana režijski troškovi-GRAD</t>
  </si>
  <si>
    <t>GRAD IVANIĆ GRAD -režijski troškovi</t>
  </si>
  <si>
    <t>prodaja metala</t>
  </si>
  <si>
    <t>izrada procj. rizika rad.mjesta</t>
  </si>
  <si>
    <t>Ispitivanje el.instalacije-RD KLOŠTAR IVANIĆ</t>
  </si>
  <si>
    <t>naknada za odobrenje
 prekoračenja kredita</t>
  </si>
  <si>
    <t>povrat FOND</t>
  </si>
  <si>
    <t>pražnjenje zelenih otoka</t>
  </si>
  <si>
    <t>režijski troškovi - IVAPLIN</t>
  </si>
  <si>
    <t>režijski troškovi - KCIG</t>
  </si>
  <si>
    <t>periodični pregled vat.aparata-RD KLOŠTAR I.</t>
  </si>
  <si>
    <t>nakn.utvrđeni troškovi-rač.prethodnih godina</t>
  </si>
  <si>
    <t>zat.kamate iz trg.ugovora</t>
  </si>
  <si>
    <t>KCIG - najam</t>
  </si>
  <si>
    <t>troškovi promidžbe - Obiteljski radio</t>
  </si>
  <si>
    <t>Ispitivanje hidrantske mreže-RD KLOŠTAR</t>
  </si>
  <si>
    <t>zbrinjavanje otpadnog tekstila</t>
  </si>
  <si>
    <t>održavanje na odlagal.Tarno</t>
  </si>
  <si>
    <t>sudski i bilježnički troškovi</t>
  </si>
  <si>
    <t>Ispitivanje hidrantske mreže-odlagalište Tarno</t>
  </si>
  <si>
    <t>usluga elektroničkih računa</t>
  </si>
  <si>
    <t>osiguranje AO</t>
  </si>
  <si>
    <t>ostalo osiguranje</t>
  </si>
  <si>
    <t>Ispitivanje kvalitete zraka na deponiju</t>
  </si>
  <si>
    <t>servis i popravci vozila</t>
  </si>
  <si>
    <t>članarine/HGK,invalidi</t>
  </si>
  <si>
    <t>usluge održavanja zgrade uprave</t>
  </si>
  <si>
    <t>rezervni dijelovi za vozila</t>
  </si>
  <si>
    <t>Održavanje - Desetka</t>
  </si>
  <si>
    <t>GRAD - raznošenje brošura i uplatnica</t>
  </si>
  <si>
    <t>usluge EcoMobile aplikacije</t>
  </si>
  <si>
    <t>osiguranje vozila</t>
  </si>
  <si>
    <t>alkotestiranje zaposlenika</t>
  </si>
  <si>
    <t>dnevnice i putni troškovi, ENC</t>
  </si>
  <si>
    <t xml:space="preserve"> kamate  po kreditu - prekoraćenje</t>
  </si>
  <si>
    <t>kamata po kreditu - PBZ(HBOR)</t>
  </si>
  <si>
    <t>(plan)</t>
  </si>
  <si>
    <t>PLAN POSLOVNIH PRIHODA</t>
  </si>
  <si>
    <t>Plan prihoda od prodaje</t>
  </si>
  <si>
    <t>Plan ostalih poslovnih prihoda</t>
  </si>
  <si>
    <t>IVAPLIN - najam prostora</t>
  </si>
  <si>
    <t>PLAN FINANCIJSKIH PRIHODA</t>
  </si>
  <si>
    <t>Vrsta prihoda od prodaje</t>
  </si>
  <si>
    <t>Plan 2020.</t>
  </si>
  <si>
    <t>ostali troškovi ( aranžmani, vijenci)</t>
  </si>
  <si>
    <t>Vrsta  rashoda</t>
  </si>
  <si>
    <t>nova evidencija (Zelene tehnologije)</t>
  </si>
  <si>
    <t>vrijednosna usklađenja potraživanja</t>
  </si>
  <si>
    <t>Naziv Društva:</t>
  </si>
  <si>
    <t>IVAKOP  d.o.o.</t>
  </si>
  <si>
    <t>Sjedište Društva:</t>
  </si>
  <si>
    <t>Ivanić – Grad, Savska 50</t>
  </si>
  <si>
    <t>Predmet poslovanja:</t>
  </si>
  <si>
    <t xml:space="preserve">komunalna djelatnost </t>
  </si>
  <si>
    <t>Šifra djelatnosti:</t>
  </si>
  <si>
    <t>3811 – Skupljanje neopasnog otpada</t>
  </si>
  <si>
    <t>OIB:</t>
  </si>
  <si>
    <t>Matični broj subjekta (MBS):</t>
  </si>
  <si>
    <t>Pravni oblik:</t>
  </si>
  <si>
    <t xml:space="preserve">društvo s ograničenom odgovornošću </t>
  </si>
  <si>
    <t>Veličina (članak 3. ZOR-a):</t>
  </si>
  <si>
    <t>mali poduzetnik</t>
  </si>
  <si>
    <t>Temeljni kapital:</t>
  </si>
  <si>
    <t>Članovi društva:</t>
  </si>
  <si>
    <t>-GRAD IVANIĆ–GRAD (OIB 52339045122)</t>
  </si>
  <si>
    <t>-OPĆINA KRIŽ (OIB 94115544733)</t>
  </si>
  <si>
    <t>-OPĆINA KLOŠTAR IVANIĆ (OIB 79600799680)</t>
  </si>
  <si>
    <t>Uprava:</t>
  </si>
  <si>
    <t>Sanja Radošević, direktorica</t>
  </si>
  <si>
    <t>Poslovna banka:</t>
  </si>
  <si>
    <t>PRIVREDNA BANKA ZAGREB</t>
  </si>
  <si>
    <t>IBAN:</t>
  </si>
  <si>
    <t>Opći podaci o društvu</t>
  </si>
  <si>
    <t>Članovi nadzornog odbor:</t>
  </si>
  <si>
    <t>Dino Bošnjaković,predsjednik Nadzornog odbora</t>
  </si>
  <si>
    <t>Valentino Galić, zamjenik predsjednika Nadzornog odbora</t>
  </si>
  <si>
    <t>Željko Jozić, član Nadzornog odbora</t>
  </si>
  <si>
    <t>HR0423400091100065420</t>
  </si>
  <si>
    <t xml:space="preserve">PLANIRANI FINANCIJSKI REZULTAT IVAKOPA </t>
  </si>
  <si>
    <t>planirani prihodi</t>
  </si>
  <si>
    <t>planirani rashodi</t>
  </si>
  <si>
    <t>planirani financijski rezultat</t>
  </si>
  <si>
    <t>Plan zaduživanja i otplata</t>
  </si>
  <si>
    <t xml:space="preserve">Ugovor o kratkoročnom kreditu zaključen je 17.12.2014. godine s PRIVREDNOM BANKOM ZAGREB d.d. </t>
  </si>
  <si>
    <t xml:space="preserve"> od 2.000.000 kn.</t>
  </si>
  <si>
    <t xml:space="preserve">Redovna kamata obračunava se sukladno Načelima za utvrđivanje kamatnih stopa te načina i </t>
  </si>
  <si>
    <t>dinamike obračuna kamate po kreditima i depozitima PRIVREDNE BANKE ZAGREB d.d.</t>
  </si>
  <si>
    <t>2) obveza po dugoročnom kreditu</t>
  </si>
  <si>
    <t>Obveza po dugoročnom kreditu odnosi se na Ugovor o dugoročnom kreditu  broj 5001600-5010651874</t>
  </si>
  <si>
    <t>od 18.06.2018. godine zaključen s PRIVREDNOM BANKOM ZAGREB a odobren iz sredstava Hrvatske</t>
  </si>
  <si>
    <t xml:space="preserve">banke za obnovu i razvitak (HBOR) prema uvjetima iz Programa kreditiranja "Infrastruktura",  u </t>
  </si>
  <si>
    <t xml:space="preserve">ukupnom iznosu od 2.025.000,00 kn. </t>
  </si>
  <si>
    <t>Glavnica kredita otplaćuje se u 60 jednakih mjesečnih rata čiju visinu utvrđuje HBOR, koje dospijevaju</t>
  </si>
  <si>
    <t>zadnji dan u mjesecu, s time da je prva rata kredita dospijela dana 30.06.2019. godine, a zadnja rata</t>
  </si>
  <si>
    <t xml:space="preserve">Dospijeće </t>
  </si>
  <si>
    <t>Kamata</t>
  </si>
  <si>
    <t>Glavnica</t>
  </si>
  <si>
    <t>Stopa (%)</t>
  </si>
  <si>
    <t>Na iznos kredita obračunava se kamata 2,5% godišnje fiksna u skladu s Odlukom o kamatnim stopama</t>
  </si>
  <si>
    <t>HBOR-a i Pravilnikom o načinu i rokovima obračuna kamata HBOR-a.</t>
  </si>
  <si>
    <t>Kredit je iskorišten za nabavu 500 kom kompostera za biootpad, komunalnog vozila za sakupljanje i</t>
  </si>
  <si>
    <t>sabijanje komunalnog otpada, dostavnog vozila, utovarno-istovarnog asfaltnog platoa za prihvat papira</t>
  </si>
  <si>
    <t>i plastike na odlagalištu Tarno i teretnog vozila s podizačem kontejnera, dizalicom i polipom.</t>
  </si>
  <si>
    <t>zaduženjima su slijedeće:</t>
  </si>
  <si>
    <t xml:space="preserve"> transakcijskom računu HR0423400091100065420</t>
  </si>
  <si>
    <t xml:space="preserve"> Godišnji program rada, financijski plan</t>
  </si>
  <si>
    <t>1) obveza prema Ugovoru o kratkoročnom kreditu odnosno dopuštenom prekoračenju po</t>
  </si>
  <si>
    <t xml:space="preserve">kredita dospijeva 31.05.2024. godine. </t>
  </si>
  <si>
    <t>prihodi od kooperanata - građev. radovi</t>
  </si>
  <si>
    <t>usluga kooperanata - građevinski radovi</t>
  </si>
  <si>
    <t>usluga pražnjenja zelenih otoka</t>
  </si>
  <si>
    <t>vrećice za BIO otpad</t>
  </si>
  <si>
    <t>potpora zbog bolesti i u sl. smrti</t>
  </si>
  <si>
    <t>potpora zbog bolesti i u sl. smrti zaposlenika</t>
  </si>
  <si>
    <t xml:space="preserve"> i plan investicija  za 2021. godinu</t>
  </si>
  <si>
    <t>ZA RAZDOBLJE I-XII 2021. GODINE</t>
  </si>
  <si>
    <t>PLAN PRIHODA ZA 2021. GODINU</t>
  </si>
  <si>
    <t>Plan 2021.</t>
  </si>
  <si>
    <t>2020.</t>
  </si>
  <si>
    <t>PLAN RASHODA UPRAVE  ZA 2021. GODINU</t>
  </si>
  <si>
    <t>PLAN RASHODA ČISTOĆE  ZA 2021. GODINU</t>
  </si>
  <si>
    <t xml:space="preserve">Društvo u 2021. godini ne planira nova kratkoročna i dugoročna zaduživanja a obveze po postojećim </t>
  </si>
  <si>
    <t>Rok dospijeća je 30.11.2021. godine, uz redovnu kamatu po stopi u visini 2.650000%, godišnje,fiksna.</t>
  </si>
  <si>
    <t xml:space="preserve">te Dodatkom VII od 10.11.2020. godine. Okvir dopuštenog prekoračenja po transakcijskom računu </t>
  </si>
  <si>
    <t>Plan otplate za 2021. godinu:</t>
  </si>
  <si>
    <t>31.01.2021.</t>
  </si>
  <si>
    <t>29.02.2021.</t>
  </si>
  <si>
    <t>31.03.2021.</t>
  </si>
  <si>
    <t>30.04.2021.</t>
  </si>
  <si>
    <t>31.05.2021.</t>
  </si>
  <si>
    <t>30.06.2021.</t>
  </si>
  <si>
    <t>31.07.2021.</t>
  </si>
  <si>
    <t>31.08.2021.</t>
  </si>
  <si>
    <t>30.09.2021.</t>
  </si>
  <si>
    <t>31.10.2021.</t>
  </si>
  <si>
    <t>30.11.2021.</t>
  </si>
  <si>
    <t>31.12.2021.</t>
  </si>
  <si>
    <t>prodaja komunalne opreme</t>
  </si>
  <si>
    <t>prihodi od usluge rada kamiona s vozačem</t>
  </si>
  <si>
    <t>prihodi od usluge prijevoza i dostave</t>
  </si>
  <si>
    <t>radna odjeća (čistaćica-klompe)</t>
  </si>
  <si>
    <t>prijenos početnog stanja</t>
  </si>
  <si>
    <t>popravci informatičke opreme</t>
  </si>
  <si>
    <t>objava oglasa o prodaji</t>
  </si>
  <si>
    <t>RD IVANIĆ - potrošni materijal</t>
  </si>
  <si>
    <t>bravarske usluge</t>
  </si>
  <si>
    <t>usluga studentskog servisa</t>
  </si>
  <si>
    <t>donacije</t>
  </si>
  <si>
    <t xml:space="preserve">troškovi promidžbe </t>
  </si>
  <si>
    <t>troškovi oglašavanja  - Obiteljski radio</t>
  </si>
  <si>
    <t>odvoz i zbrinjavanje stakla</t>
  </si>
  <si>
    <t>zbrinjavanje otpadnog papira</t>
  </si>
  <si>
    <t>zbrinjavanje elektroničkog otpada</t>
  </si>
  <si>
    <t>nakn.utvrđeni troškovi rač.prethodnih godina</t>
  </si>
  <si>
    <t>usluga procjene vrijednosti nekretnina</t>
  </si>
  <si>
    <t>usluga zbrinjavanja i daljnje obrade neopasnog otpada - deponij Tarno</t>
  </si>
  <si>
    <t>Usluga oporabe - RD KLOŠTAR IVANIĆ</t>
  </si>
  <si>
    <t>Usluga oporabe - RD IVANIĆ GRAD</t>
  </si>
  <si>
    <t>Usluga oporabe - RD KRIŽ</t>
  </si>
  <si>
    <t>RD KLOŠTAR IVANIĆ - potrošni materijal</t>
  </si>
  <si>
    <t>RD KRIŽ - potrošni materijal</t>
  </si>
  <si>
    <t>dijelovi i sklopovi (baterijski ulošci i sl.)</t>
  </si>
  <si>
    <t>prosinac, 2020</t>
  </si>
  <si>
    <t>PLAN RASHODA  ZA 2021. GODINU</t>
  </si>
  <si>
    <t>Geodetsko snimanje kazeta na odlagalištu</t>
  </si>
  <si>
    <t>Trošak najma novog prostora</t>
  </si>
  <si>
    <t>izobrazno informativne aktivnosti</t>
  </si>
  <si>
    <t>reciklažno dvorište Ivanić</t>
  </si>
  <si>
    <t xml:space="preserve">reciklažno dvorište Kloštar </t>
  </si>
  <si>
    <t>Manipulativni troškovi - RD Križ</t>
  </si>
  <si>
    <t>usluga odvoza i zbrinjavanja BIO otpada</t>
  </si>
  <si>
    <t>vreće za odvojeno prikupljanje otpada</t>
  </si>
  <si>
    <t>održavanje softvera, weba i tahografa</t>
  </si>
  <si>
    <t xml:space="preserve">održavanje softvera i weba </t>
  </si>
  <si>
    <t>Ivakop - Operativni plan za 2021.g.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</si>
  <si>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</si>
  <si>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</si>
  <si>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</si>
  <si>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</si>
  <si>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</si>
  <si>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</si>
  <si>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</si>
  <si>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</si>
  <si>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</si>
  <si>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</si>
  <si>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</si>
  <si>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</si>
  <si>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napomena</t>
  </si>
  <si>
    <t>prikupljanje MKO</t>
  </si>
  <si>
    <t>svaki tjedan</t>
  </si>
  <si>
    <t>prikupljanje otpadne plastike</t>
  </si>
  <si>
    <t>dva tjedna u mjesecu</t>
  </si>
  <si>
    <t>prikupljanje otpadnog papira</t>
  </si>
  <si>
    <t>prikupljanje biootpada</t>
  </si>
  <si>
    <t>prikupljanje glomaznog otpada</t>
  </si>
  <si>
    <t>IVANIĆ-GRAD</t>
  </si>
  <si>
    <t>KRIŽ + KLOŠTAR</t>
  </si>
  <si>
    <t>od 3.do 6.mj.</t>
  </si>
  <si>
    <t>reciklažno dvorište Kloštar Ivanić</t>
  </si>
  <si>
    <t>svaki ponedjeljak i prva subota u mjesecu</t>
  </si>
  <si>
    <t>reciklažno dvorište Križ</t>
  </si>
  <si>
    <t>reciklažno dvorište Ivanić-Grad</t>
  </si>
  <si>
    <t>svaki dan u tjednu osim nedjelje</t>
  </si>
  <si>
    <t>prikupljanje božićnih jelki</t>
  </si>
  <si>
    <t>od 07.01. do 31.01.2021.</t>
  </si>
  <si>
    <t>prikupljanje otpada sa zelenih otoka</t>
  </si>
  <si>
    <t>jednom mjesečno i po potrebi</t>
  </si>
  <si>
    <t xml:space="preserve">Tabela: </t>
  </si>
  <si>
    <t>PLAN INVESTICIJA - GOSPODARENJE OTPADOM ZA 2021.g.</t>
  </si>
  <si>
    <t>R.BR.</t>
  </si>
  <si>
    <t>OPIS PROJEKTA</t>
  </si>
  <si>
    <t>VRIJEDNOST (RAČUN/PONUDA DOBAVLJAČA)</t>
  </si>
  <si>
    <t>IZVORI FINANCIRANJA</t>
  </si>
  <si>
    <t>FZOEU/MZOE/ZGB ŽUPANIJA</t>
  </si>
  <si>
    <t>JLS/VL.SRED.</t>
  </si>
  <si>
    <t>KOLIČINA (kom)</t>
  </si>
  <si>
    <t>CIJENA</t>
  </si>
  <si>
    <t>NETO</t>
  </si>
  <si>
    <t>PDV 25%</t>
  </si>
  <si>
    <t>BRUTO</t>
  </si>
  <si>
    <t>%</t>
  </si>
  <si>
    <t>IZNOS</t>
  </si>
  <si>
    <t>MOLOK - POLUPODZEMNI SPREMNICI (Grad Ivanić-Grad)</t>
  </si>
  <si>
    <t>ULAGANJE U RD IVANIĆ</t>
  </si>
  <si>
    <t>(podizač kontejnera)</t>
  </si>
  <si>
    <t>ULAGANJE U RD KRIŽ</t>
  </si>
  <si>
    <t>(izgradnja nadstrešnice)</t>
  </si>
  <si>
    <t>ULAGANJE U RD KLOŠTAR</t>
  </si>
  <si>
    <t>(izgradnja nadstrešnice + asfaltiranje ostatka parcele))</t>
  </si>
  <si>
    <t>SUSTAV ZA EL.EVIDENCIJU PRAŽNJENJA POSUDA ZA NOVI KAMION</t>
  </si>
  <si>
    <t>SVEUKUPNO</t>
  </si>
  <si>
    <t>xxx</t>
  </si>
  <si>
    <t xml:space="preserve">Izvor: </t>
  </si>
  <si>
    <t>Ivakop, 12.mj,2020.g.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</si>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</sst>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43" formatCode="_-* #,##0.00\ _k_n_-;\-* #,##0.00\ _k_n_-;_-* &quot;-&quot;??\ _k_n_-;_-@_-"/>
  </numFmts>
  <fonts count="5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FF0000"/>
      <name val="Calibri"/>
      <family val="2"/>
      <scheme val="minor"/>
    </font>
    <font>
      <sz val="14"/>
      <name val="Gill Sans MT"/>
      <charset val="238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9C65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9"/>
      <color indexed="81"/>
      <name val="Segoe UI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5" fillId="0" borderId="0"/>
    <xf numFmtId="43" fontId="37" fillId="0" borderId="0" applyFont="0" applyFill="0" applyBorder="0" applyAlignment="0" applyProtection="0"/>
    <xf numFmtId="0" fontId="38" fillId="11" borderId="0" applyNumberFormat="0" applyBorder="0" applyAlignment="0" applyProtection="0"/>
  </cellStyleXfs>
  <cellXfs count="347">
    <xf numFmtId="0" fontId="0" fillId="0" borderId="0" xfId="0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3" fontId="0" fillId="0" borderId="0" xfId="0" applyNumberFormat="1" applyFill="1" applyBorder="1"/>
    <xf numFmtId="0" fontId="1" fillId="0" borderId="0" xfId="0" applyFont="1"/>
    <xf numFmtId="4" fontId="0" fillId="0" borderId="1" xfId="0" applyNumberFormat="1" applyBorder="1"/>
    <xf numFmtId="4" fontId="0" fillId="0" borderId="5" xfId="0" applyNumberFormat="1" applyBorder="1"/>
    <xf numFmtId="0" fontId="0" fillId="0" borderId="1" xfId="0" applyFont="1" applyBorder="1"/>
    <xf numFmtId="4" fontId="0" fillId="0" borderId="3" xfId="0" applyNumberFormat="1" applyBorder="1"/>
    <xf numFmtId="0" fontId="0" fillId="0" borderId="5" xfId="0" applyFont="1" applyBorder="1"/>
    <xf numFmtId="0" fontId="0" fillId="0" borderId="2" xfId="0" applyFont="1" applyBorder="1"/>
    <xf numFmtId="4" fontId="0" fillId="0" borderId="0" xfId="0" applyNumberFormat="1"/>
    <xf numFmtId="0" fontId="2" fillId="0" borderId="0" xfId="0" applyFont="1"/>
    <xf numFmtId="0" fontId="4" fillId="0" borderId="0" xfId="0" applyFont="1"/>
    <xf numFmtId="0" fontId="3" fillId="0" borderId="3" xfId="0" applyFont="1" applyBorder="1" applyAlignment="1">
      <alignment horizontal="center"/>
    </xf>
    <xf numFmtId="4" fontId="0" fillId="2" borderId="1" xfId="0" applyNumberFormat="1" applyFill="1" applyBorder="1"/>
    <xf numFmtId="0" fontId="0" fillId="2" borderId="0" xfId="0" applyFill="1"/>
    <xf numFmtId="4" fontId="0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ont="1" applyFill="1" applyBorder="1"/>
    <xf numFmtId="4" fontId="0" fillId="2" borderId="5" xfId="0" applyNumberFormat="1" applyFont="1" applyFill="1" applyBorder="1"/>
    <xf numFmtId="4" fontId="0" fillId="2" borderId="1" xfId="0" applyNumberFormat="1" applyFont="1" applyFill="1" applyBorder="1"/>
    <xf numFmtId="4" fontId="0" fillId="2" borderId="1" xfId="0" applyNumberFormat="1" applyFont="1" applyFill="1" applyBorder="1" applyAlignment="1">
      <alignment horizontal="right"/>
    </xf>
    <xf numFmtId="0" fontId="0" fillId="2" borderId="3" xfId="0" applyFont="1" applyFill="1" applyBorder="1"/>
    <xf numFmtId="0" fontId="0" fillId="2" borderId="5" xfId="0" applyFont="1" applyFill="1" applyBorder="1"/>
    <xf numFmtId="0" fontId="0" fillId="2" borderId="4" xfId="0" applyFont="1" applyFill="1" applyBorder="1"/>
    <xf numFmtId="0" fontId="0" fillId="2" borderId="2" xfId="0" applyFont="1" applyFill="1" applyBorder="1"/>
    <xf numFmtId="0" fontId="5" fillId="2" borderId="1" xfId="0" applyFont="1" applyFill="1" applyBorder="1"/>
    <xf numFmtId="4" fontId="0" fillId="2" borderId="0" xfId="0" applyNumberFormat="1" applyFill="1"/>
    <xf numFmtId="0" fontId="0" fillId="0" borderId="3" xfId="0" applyBorder="1"/>
    <xf numFmtId="0" fontId="3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ill="1" applyBorder="1"/>
    <xf numFmtId="4" fontId="0" fillId="2" borderId="0" xfId="0" applyNumberFormat="1" applyFill="1" applyBorder="1"/>
    <xf numFmtId="4" fontId="0" fillId="3" borderId="1" xfId="0" applyNumberForma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0" fillId="3" borderId="1" xfId="0" applyNumberFormat="1" applyFont="1" applyFill="1" applyBorder="1"/>
    <xf numFmtId="4" fontId="0" fillId="4" borderId="1" xfId="0" applyNumberFormat="1" applyFill="1" applyBorder="1"/>
    <xf numFmtId="0" fontId="0" fillId="5" borderId="1" xfId="0" applyFill="1" applyBorder="1" applyAlignment="1">
      <alignment horizontal="center"/>
    </xf>
    <xf numFmtId="4" fontId="0" fillId="5" borderId="1" xfId="0" applyNumberFormat="1" applyFill="1" applyBorder="1"/>
    <xf numFmtId="4" fontId="0" fillId="5" borderId="3" xfId="0" applyNumberFormat="1" applyFill="1" applyBorder="1"/>
    <xf numFmtId="0" fontId="3" fillId="5" borderId="3" xfId="0" applyFont="1" applyFill="1" applyBorder="1" applyAlignment="1">
      <alignment horizontal="center"/>
    </xf>
    <xf numFmtId="4" fontId="0" fillId="5" borderId="5" xfId="0" applyNumberFormat="1" applyFont="1" applyFill="1" applyBorder="1"/>
    <xf numFmtId="4" fontId="0" fillId="5" borderId="1" xfId="0" applyNumberFormat="1" applyFont="1" applyFill="1" applyBorder="1"/>
    <xf numFmtId="4" fontId="0" fillId="5" borderId="3" xfId="0" applyNumberFormat="1" applyFont="1" applyFill="1" applyBorder="1"/>
    <xf numFmtId="4" fontId="0" fillId="5" borderId="5" xfId="0" applyNumberFormat="1" applyFill="1" applyBorder="1"/>
    <xf numFmtId="0" fontId="0" fillId="4" borderId="1" xfId="0" applyFill="1" applyBorder="1" applyAlignment="1">
      <alignment horizontal="center"/>
    </xf>
    <xf numFmtId="4" fontId="0" fillId="4" borderId="5" xfId="0" applyNumberFormat="1" applyFill="1" applyBorder="1"/>
    <xf numFmtId="0" fontId="3" fillId="4" borderId="3" xfId="0" applyFont="1" applyFill="1" applyBorder="1" applyAlignment="1">
      <alignment horizontal="center"/>
    </xf>
    <xf numFmtId="4" fontId="0" fillId="4" borderId="5" xfId="0" applyNumberFormat="1" applyFont="1" applyFill="1" applyBorder="1"/>
    <xf numFmtId="4" fontId="0" fillId="4" borderId="1" xfId="0" applyNumberFormat="1" applyFont="1" applyFill="1" applyBorder="1"/>
    <xf numFmtId="4" fontId="0" fillId="4" borderId="3" xfId="0" applyNumberFormat="1" applyFont="1" applyFill="1" applyBorder="1"/>
    <xf numFmtId="4" fontId="0" fillId="4" borderId="4" xfId="0" applyNumberFormat="1" applyFont="1" applyFill="1" applyBorder="1"/>
    <xf numFmtId="0" fontId="2" fillId="7" borderId="1" xfId="0" applyFont="1" applyFill="1" applyBorder="1"/>
    <xf numFmtId="4" fontId="2" fillId="7" borderId="1" xfId="0" applyNumberFormat="1" applyFont="1" applyFill="1" applyBorder="1"/>
    <xf numFmtId="4" fontId="0" fillId="7" borderId="1" xfId="0" applyNumberFormat="1" applyFill="1" applyBorder="1"/>
    <xf numFmtId="4" fontId="0" fillId="0" borderId="10" xfId="0" applyNumberFormat="1" applyFill="1" applyBorder="1"/>
    <xf numFmtId="4" fontId="0" fillId="0" borderId="3" xfId="0" applyNumberFormat="1" applyFont="1" applyBorder="1"/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wrapText="1"/>
    </xf>
    <xf numFmtId="0" fontId="7" fillId="0" borderId="0" xfId="0" applyFont="1"/>
    <xf numFmtId="0" fontId="6" fillId="0" borderId="0" xfId="0" applyFont="1"/>
    <xf numFmtId="4" fontId="6" fillId="5" borderId="1" xfId="0" applyNumberFormat="1" applyFont="1" applyFill="1" applyBorder="1"/>
    <xf numFmtId="4" fontId="6" fillId="3" borderId="1" xfId="0" applyNumberFormat="1" applyFont="1" applyFill="1" applyBorder="1"/>
    <xf numFmtId="4" fontId="6" fillId="2" borderId="1" xfId="0" applyNumberFormat="1" applyFont="1" applyFill="1" applyBorder="1"/>
    <xf numFmtId="4" fontId="0" fillId="2" borderId="5" xfId="0" applyNumberFormat="1" applyFont="1" applyFill="1" applyBorder="1" applyAlignment="1">
      <alignment horizontal="right"/>
    </xf>
    <xf numFmtId="4" fontId="1" fillId="0" borderId="0" xfId="0" applyNumberFormat="1" applyFont="1"/>
    <xf numFmtId="0" fontId="0" fillId="2" borderId="3" xfId="0" applyFont="1" applyFill="1" applyBorder="1" applyAlignment="1">
      <alignment wrapText="1"/>
    </xf>
    <xf numFmtId="4" fontId="0" fillId="2" borderId="3" xfId="0" applyNumberFormat="1" applyFont="1" applyFill="1" applyBorder="1" applyAlignment="1"/>
    <xf numFmtId="4" fontId="0" fillId="5" borderId="3" xfId="0" applyNumberFormat="1" applyFont="1" applyFill="1" applyBorder="1" applyAlignment="1"/>
    <xf numFmtId="4" fontId="0" fillId="5" borderId="1" xfId="0" applyNumberFormat="1" applyFill="1" applyBorder="1" applyAlignment="1">
      <alignment horizontal="right"/>
    </xf>
    <xf numFmtId="4" fontId="0" fillId="3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0" fontId="6" fillId="2" borderId="2" xfId="0" applyFont="1" applyFill="1" applyBorder="1"/>
    <xf numFmtId="4" fontId="0" fillId="0" borderId="5" xfId="0" applyNumberFormat="1" applyFont="1" applyBorder="1" applyAlignment="1">
      <alignment horizontal="right" vertical="center"/>
    </xf>
    <xf numFmtId="0" fontId="6" fillId="2" borderId="1" xfId="0" applyFont="1" applyFill="1" applyBorder="1"/>
    <xf numFmtId="0" fontId="9" fillId="2" borderId="0" xfId="0" applyFont="1" applyFill="1"/>
    <xf numFmtId="0" fontId="4" fillId="2" borderId="0" xfId="0" applyFont="1" applyFill="1"/>
    <xf numFmtId="4" fontId="4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0" fillId="0" borderId="0" xfId="0" applyFont="1"/>
    <xf numFmtId="4" fontId="10" fillId="0" borderId="0" xfId="0" applyNumberFormat="1" applyFont="1"/>
    <xf numFmtId="4" fontId="6" fillId="5" borderId="3" xfId="0" applyNumberFormat="1" applyFont="1" applyFill="1" applyBorder="1"/>
    <xf numFmtId="4" fontId="6" fillId="5" borderId="5" xfId="0" applyNumberFormat="1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5" xfId="0" applyFont="1" applyFill="1" applyBorder="1" applyAlignment="1">
      <alignment horizontal="left" vertical="center"/>
    </xf>
    <xf numFmtId="0" fontId="0" fillId="2" borderId="1" xfId="0" applyFill="1" applyBorder="1"/>
    <xf numFmtId="4" fontId="11" fillId="0" borderId="0" xfId="0" applyNumberFormat="1" applyFont="1"/>
    <xf numFmtId="0" fontId="12" fillId="0" borderId="0" xfId="0" applyFont="1"/>
    <xf numFmtId="0" fontId="13" fillId="0" borderId="0" xfId="0" applyFont="1"/>
    <xf numFmtId="4" fontId="0" fillId="0" borderId="12" xfId="0" applyNumberFormat="1" applyBorder="1"/>
    <xf numFmtId="4" fontId="0" fillId="0" borderId="3" xfId="0" applyNumberFormat="1" applyBorder="1" applyAlignment="1">
      <alignment horizontal="right" vertical="center"/>
    </xf>
    <xf numFmtId="4" fontId="0" fillId="5" borderId="3" xfId="0" applyNumberFormat="1" applyFill="1" applyBorder="1" applyAlignment="1">
      <alignment horizontal="right" vertical="center"/>
    </xf>
    <xf numFmtId="4" fontId="0" fillId="3" borderId="3" xfId="0" applyNumberFormat="1" applyFont="1" applyFill="1" applyBorder="1" applyAlignment="1">
      <alignment horizontal="right" vertical="center"/>
    </xf>
    <xf numFmtId="0" fontId="2" fillId="4" borderId="13" xfId="0" applyFont="1" applyFill="1" applyBorder="1"/>
    <xf numFmtId="0" fontId="0" fillId="4" borderId="14" xfId="0" applyFill="1" applyBorder="1"/>
    <xf numFmtId="0" fontId="2" fillId="4" borderId="14" xfId="0" applyFont="1" applyFill="1" applyBorder="1"/>
    <xf numFmtId="0" fontId="0" fillId="4" borderId="15" xfId="0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" fontId="0" fillId="0" borderId="23" xfId="0" applyNumberFormat="1" applyBorder="1"/>
    <xf numFmtId="0" fontId="0" fillId="0" borderId="22" xfId="0" applyFont="1" applyBorder="1"/>
    <xf numFmtId="0" fontId="0" fillId="0" borderId="16" xfId="0" applyFont="1" applyBorder="1"/>
    <xf numFmtId="0" fontId="6" fillId="2" borderId="22" xfId="0" applyFont="1" applyFill="1" applyBorder="1"/>
    <xf numFmtId="4" fontId="0" fillId="2" borderId="23" xfId="0" applyNumberFormat="1" applyFill="1" applyBorder="1"/>
    <xf numFmtId="0" fontId="0" fillId="2" borderId="22" xfId="0" applyFont="1" applyFill="1" applyBorder="1"/>
    <xf numFmtId="0" fontId="6" fillId="0" borderId="22" xfId="0" applyFont="1" applyBorder="1"/>
    <xf numFmtId="0" fontId="0" fillId="4" borderId="24" xfId="0" applyFill="1" applyBorder="1"/>
    <xf numFmtId="4" fontId="0" fillId="4" borderId="25" xfId="0" applyNumberFormat="1" applyFill="1" applyBorder="1"/>
    <xf numFmtId="4" fontId="0" fillId="4" borderId="26" xfId="0" applyNumberFormat="1" applyFill="1" applyBorder="1"/>
    <xf numFmtId="0" fontId="0" fillId="6" borderId="24" xfId="0" applyFill="1" applyBorder="1"/>
    <xf numFmtId="4" fontId="0" fillId="6" borderId="25" xfId="0" applyNumberFormat="1" applyFill="1" applyBorder="1"/>
    <xf numFmtId="4" fontId="0" fillId="6" borderId="26" xfId="0" applyNumberFormat="1" applyFill="1" applyBorder="1"/>
    <xf numFmtId="0" fontId="0" fillId="0" borderId="16" xfId="0" applyFont="1" applyBorder="1" applyAlignment="1">
      <alignment horizontal="left" vertical="center"/>
    </xf>
    <xf numFmtId="4" fontId="0" fillId="0" borderId="17" xfId="0" applyNumberFormat="1" applyBorder="1" applyAlignment="1">
      <alignment horizontal="right" vertical="center"/>
    </xf>
    <xf numFmtId="4" fontId="0" fillId="4" borderId="5" xfId="0" applyNumberFormat="1" applyFont="1" applyFill="1" applyBorder="1" applyAlignment="1">
      <alignment horizontal="right" vertical="center"/>
    </xf>
    <xf numFmtId="0" fontId="2" fillId="8" borderId="1" xfId="0" applyFont="1" applyFill="1" applyBorder="1"/>
    <xf numFmtId="4" fontId="0" fillId="8" borderId="1" xfId="0" applyNumberFormat="1" applyFill="1" applyBorder="1"/>
    <xf numFmtId="4" fontId="0" fillId="8" borderId="5" xfId="0" applyNumberFormat="1" applyFill="1" applyBorder="1"/>
    <xf numFmtId="0" fontId="5" fillId="8" borderId="0" xfId="0" applyFont="1" applyFill="1" applyBorder="1" applyAlignment="1">
      <alignment horizontal="left"/>
    </xf>
    <xf numFmtId="0" fontId="5" fillId="8" borderId="9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left"/>
    </xf>
    <xf numFmtId="4" fontId="2" fillId="8" borderId="1" xfId="0" applyNumberFormat="1" applyFont="1" applyFill="1" applyBorder="1"/>
    <xf numFmtId="0" fontId="0" fillId="2" borderId="5" xfId="0" applyFont="1" applyFill="1" applyBorder="1" applyAlignment="1">
      <alignment horizontal="left" vertical="center"/>
    </xf>
    <xf numFmtId="4" fontId="6" fillId="4" borderId="1" xfId="0" applyNumberFormat="1" applyFont="1" applyFill="1" applyBorder="1"/>
    <xf numFmtId="0" fontId="5" fillId="8" borderId="7" xfId="0" applyFont="1" applyFill="1" applyBorder="1" applyAlignment="1">
      <alignment horizontal="left"/>
    </xf>
    <xf numFmtId="0" fontId="5" fillId="8" borderId="1" xfId="0" applyFont="1" applyFill="1" applyBorder="1"/>
    <xf numFmtId="4" fontId="6" fillId="8" borderId="1" xfId="0" applyNumberFormat="1" applyFont="1" applyFill="1" applyBorder="1"/>
    <xf numFmtId="4" fontId="0" fillId="8" borderId="1" xfId="0" applyNumberFormat="1" applyFont="1" applyFill="1" applyBorder="1"/>
    <xf numFmtId="4" fontId="0" fillId="8" borderId="1" xfId="0" applyNumberFormat="1" applyFont="1" applyFill="1" applyBorder="1" applyAlignment="1">
      <alignment horizontal="right"/>
    </xf>
    <xf numFmtId="4" fontId="0" fillId="4" borderId="4" xfId="0" applyNumberFormat="1" applyFont="1" applyFill="1" applyBorder="1" applyAlignment="1">
      <alignment horizontal="right" vertical="center"/>
    </xf>
    <xf numFmtId="0" fontId="5" fillId="8" borderId="8" xfId="0" applyFont="1" applyFill="1" applyBorder="1" applyAlignment="1">
      <alignment horizontal="left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Font="1"/>
    <xf numFmtId="0" fontId="19" fillId="0" borderId="0" xfId="0" applyFo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8" fontId="18" fillId="0" borderId="0" xfId="0" applyNumberFormat="1" applyFont="1" applyAlignment="1">
      <alignment horizontal="justify" vertical="center"/>
    </xf>
    <xf numFmtId="0" fontId="20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0" xfId="0" applyFill="1" applyBorder="1"/>
    <xf numFmtId="0" fontId="0" fillId="2" borderId="10" xfId="0" applyFont="1" applyFill="1" applyBorder="1" applyAlignment="1">
      <alignment horizontal="left" vertical="center"/>
    </xf>
    <xf numFmtId="4" fontId="0" fillId="5" borderId="1" xfId="0" applyNumberFormat="1" applyFont="1" applyFill="1" applyBorder="1" applyAlignment="1">
      <alignment horizontal="right" vertical="center"/>
    </xf>
    <xf numFmtId="0" fontId="5" fillId="5" borderId="30" xfId="0" applyFont="1" applyFill="1" applyBorder="1"/>
    <xf numFmtId="4" fontId="2" fillId="5" borderId="31" xfId="0" applyNumberFormat="1" applyFont="1" applyFill="1" applyBorder="1"/>
    <xf numFmtId="4" fontId="0" fillId="5" borderId="31" xfId="0" applyNumberFormat="1" applyFill="1" applyBorder="1"/>
    <xf numFmtId="4" fontId="0" fillId="5" borderId="32" xfId="0" applyNumberFormat="1" applyFill="1" applyBorder="1"/>
    <xf numFmtId="4" fontId="0" fillId="2" borderId="25" xfId="0" applyNumberFormat="1" applyFill="1" applyBorder="1"/>
    <xf numFmtId="4" fontId="0" fillId="2" borderId="26" xfId="0" applyNumberFormat="1" applyFill="1" applyBorder="1"/>
    <xf numFmtId="0" fontId="0" fillId="0" borderId="0" xfId="0" applyFont="1" applyBorder="1"/>
    <xf numFmtId="0" fontId="2" fillId="0" borderId="0" xfId="0" applyFont="1" applyBorder="1"/>
    <xf numFmtId="4" fontId="0" fillId="5" borderId="5" xfId="0" applyNumberFormat="1" applyFont="1" applyFill="1" applyBorder="1" applyAlignment="1">
      <alignment horizontal="right" vertical="center"/>
    </xf>
    <xf numFmtId="4" fontId="0" fillId="2" borderId="3" xfId="0" applyNumberFormat="1" applyFill="1" applyBorder="1"/>
    <xf numFmtId="4" fontId="0" fillId="5" borderId="4" xfId="0" applyNumberFormat="1" applyFont="1" applyFill="1" applyBorder="1"/>
    <xf numFmtId="4" fontId="0" fillId="2" borderId="4" xfId="0" applyNumberFormat="1" applyFont="1" applyFill="1" applyBorder="1" applyAlignment="1">
      <alignment horizontal="right"/>
    </xf>
    <xf numFmtId="0" fontId="0" fillId="5" borderId="3" xfId="0" applyFill="1" applyBorder="1"/>
    <xf numFmtId="4" fontId="0" fillId="5" borderId="4" xfId="0" applyNumberFormat="1" applyFill="1" applyBorder="1"/>
    <xf numFmtId="0" fontId="0" fillId="4" borderId="33" xfId="0" applyFill="1" applyBorder="1"/>
    <xf numFmtId="4" fontId="0" fillId="4" borderId="0" xfId="0" applyNumberFormat="1" applyFill="1"/>
    <xf numFmtId="0" fontId="0" fillId="4" borderId="0" xfId="0" applyFill="1"/>
    <xf numFmtId="0" fontId="0" fillId="2" borderId="2" xfId="0" applyFont="1" applyFill="1" applyBorder="1" applyAlignment="1">
      <alignment horizontal="left" vertical="center"/>
    </xf>
    <xf numFmtId="0" fontId="0" fillId="2" borderId="10" xfId="0" applyFont="1" applyFill="1" applyBorder="1"/>
    <xf numFmtId="4" fontId="0" fillId="5" borderId="2" xfId="0" applyNumberFormat="1" applyFont="1" applyFill="1" applyBorder="1"/>
    <xf numFmtId="4" fontId="0" fillId="5" borderId="11" xfId="0" applyNumberFormat="1" applyFont="1" applyFill="1" applyBorder="1"/>
    <xf numFmtId="4" fontId="0" fillId="5" borderId="33" xfId="0" applyNumberFormat="1" applyFont="1" applyFill="1" applyBorder="1"/>
    <xf numFmtId="4" fontId="0" fillId="5" borderId="34" xfId="0" applyNumberFormat="1" applyFont="1" applyFill="1" applyBorder="1"/>
    <xf numFmtId="4" fontId="0" fillId="4" borderId="11" xfId="0" applyNumberFormat="1" applyFont="1" applyFill="1" applyBorder="1"/>
    <xf numFmtId="0" fontId="0" fillId="5" borderId="4" xfId="0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4" fontId="0" fillId="4" borderId="1" xfId="0" applyNumberFormat="1" applyFont="1" applyFill="1" applyBorder="1" applyAlignment="1">
      <alignment horizontal="right" vertical="center"/>
    </xf>
    <xf numFmtId="0" fontId="0" fillId="5" borderId="5" xfId="0" applyFill="1" applyBorder="1"/>
    <xf numFmtId="0" fontId="0" fillId="4" borderId="3" xfId="0" applyFill="1" applyBorder="1"/>
    <xf numFmtId="0" fontId="0" fillId="4" borderId="5" xfId="0" applyFill="1" applyBorder="1"/>
    <xf numFmtId="4" fontId="0" fillId="0" borderId="1" xfId="0" applyNumberFormat="1" applyFont="1" applyFill="1" applyBorder="1"/>
    <xf numFmtId="4" fontId="6" fillId="4" borderId="3" xfId="0" applyNumberFormat="1" applyFont="1" applyFill="1" applyBorder="1"/>
    <xf numFmtId="4" fontId="0" fillId="4" borderId="7" xfId="0" applyNumberFormat="1" applyFill="1" applyBorder="1"/>
    <xf numFmtId="0" fontId="6" fillId="0" borderId="0" xfId="0" applyFont="1" applyBorder="1"/>
    <xf numFmtId="4" fontId="24" fillId="2" borderId="0" xfId="0" applyNumberFormat="1" applyFont="1" applyFill="1" applyBorder="1"/>
    <xf numFmtId="0" fontId="24" fillId="0" borderId="0" xfId="0" applyFont="1"/>
    <xf numFmtId="4" fontId="24" fillId="0" borderId="0" xfId="0" applyNumberFormat="1" applyFont="1"/>
    <xf numFmtId="0" fontId="25" fillId="0" borderId="0" xfId="0" applyFont="1"/>
    <xf numFmtId="0" fontId="26" fillId="0" borderId="1" xfId="0" applyFont="1" applyBorder="1" applyAlignment="1">
      <alignment horizontal="center" vertical="center" wrapText="1"/>
    </xf>
    <xf numFmtId="17" fontId="27" fillId="0" borderId="1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/>
    </xf>
    <xf numFmtId="1" fontId="28" fillId="0" borderId="0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0" fontId="27" fillId="6" borderId="10" xfId="0" applyFont="1" applyFill="1" applyBorder="1" applyAlignment="1">
      <alignment horizontal="left"/>
    </xf>
    <xf numFmtId="3" fontId="27" fillId="6" borderId="0" xfId="0" applyNumberFormat="1" applyFont="1" applyFill="1" applyBorder="1" applyAlignment="1">
      <alignment horizontal="right"/>
    </xf>
    <xf numFmtId="3" fontId="27" fillId="6" borderId="9" xfId="0" applyNumberFormat="1" applyFont="1" applyFill="1" applyBorder="1" applyAlignment="1">
      <alignment horizontal="right"/>
    </xf>
    <xf numFmtId="0" fontId="26" fillId="0" borderId="10" xfId="0" applyFont="1" applyBorder="1" applyAlignment="1">
      <alignment horizontal="left" vertical="center" wrapText="1"/>
    </xf>
    <xf numFmtId="17" fontId="27" fillId="0" borderId="0" xfId="0" applyNumberFormat="1" applyFont="1" applyBorder="1" applyAlignment="1">
      <alignment horizontal="center" vertical="center" wrapText="1"/>
    </xf>
    <xf numFmtId="17" fontId="27" fillId="0" borderId="9" xfId="0" applyNumberFormat="1" applyFont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left" vertical="center" wrapText="1"/>
    </xf>
    <xf numFmtId="4" fontId="30" fillId="10" borderId="1" xfId="0" applyNumberFormat="1" applyFont="1" applyFill="1" applyBorder="1" applyAlignment="1">
      <alignment horizontal="right"/>
    </xf>
    <xf numFmtId="4" fontId="27" fillId="10" borderId="1" xfId="0" applyNumberFormat="1" applyFont="1" applyFill="1" applyBorder="1" applyAlignment="1">
      <alignment horizontal="right"/>
    </xf>
    <xf numFmtId="3" fontId="27" fillId="10" borderId="1" xfId="0" applyNumberFormat="1" applyFont="1" applyFill="1" applyBorder="1" applyAlignment="1">
      <alignment horizontal="right"/>
    </xf>
    <xf numFmtId="3" fontId="31" fillId="10" borderId="1" xfId="0" applyNumberFormat="1" applyFont="1" applyFill="1" applyBorder="1" applyAlignment="1">
      <alignment horizontal="right"/>
    </xf>
    <xf numFmtId="0" fontId="32" fillId="9" borderId="1" xfId="0" applyFont="1" applyFill="1" applyBorder="1" applyAlignment="1">
      <alignment horizontal="center"/>
    </xf>
    <xf numFmtId="0" fontId="29" fillId="9" borderId="6" xfId="0" applyNumberFormat="1" applyFont="1" applyFill="1" applyBorder="1" applyAlignment="1" applyProtection="1">
      <alignment horizontal="left" vertical="center" wrapText="1"/>
    </xf>
    <xf numFmtId="4" fontId="29" fillId="10" borderId="1" xfId="0" applyNumberFormat="1" applyFont="1" applyFill="1" applyBorder="1" applyAlignment="1">
      <alignment horizontal="right"/>
    </xf>
    <xf numFmtId="4" fontId="28" fillId="10" borderId="1" xfId="0" applyNumberFormat="1" applyFont="1" applyFill="1" applyBorder="1" applyAlignment="1">
      <alignment horizontal="right"/>
    </xf>
    <xf numFmtId="4" fontId="25" fillId="10" borderId="1" xfId="0" applyNumberFormat="1" applyFont="1" applyFill="1" applyBorder="1"/>
    <xf numFmtId="4" fontId="33" fillId="10" borderId="1" xfId="0" applyNumberFormat="1" applyFont="1" applyFill="1" applyBorder="1" applyAlignment="1">
      <alignment horizontal="right"/>
    </xf>
    <xf numFmtId="4" fontId="28" fillId="10" borderId="1" xfId="1" applyNumberFormat="1" applyFont="1" applyFill="1" applyBorder="1"/>
    <xf numFmtId="4" fontId="29" fillId="0" borderId="1" xfId="0" applyNumberFormat="1" applyFont="1" applyBorder="1" applyAlignment="1">
      <alignment horizontal="right"/>
    </xf>
    <xf numFmtId="4" fontId="25" fillId="0" borderId="1" xfId="0" applyNumberFormat="1" applyFont="1" applyBorder="1"/>
    <xf numFmtId="4" fontId="28" fillId="0" borderId="1" xfId="0" applyNumberFormat="1" applyFont="1" applyFill="1" applyBorder="1" applyAlignment="1">
      <alignment horizontal="right"/>
    </xf>
    <xf numFmtId="4" fontId="28" fillId="2" borderId="1" xfId="1" applyNumberFormat="1" applyFont="1" applyFill="1" applyBorder="1"/>
    <xf numFmtId="4" fontId="33" fillId="0" borderId="1" xfId="0" applyNumberFormat="1" applyFont="1" applyBorder="1" applyAlignment="1">
      <alignment horizontal="right"/>
    </xf>
    <xf numFmtId="4" fontId="33" fillId="10" borderId="1" xfId="1" applyNumberFormat="1" applyFont="1" applyFill="1" applyBorder="1"/>
    <xf numFmtId="0" fontId="36" fillId="9" borderId="6" xfId="0" applyNumberFormat="1" applyFont="1" applyFill="1" applyBorder="1" applyAlignment="1" applyProtection="1">
      <alignment horizontal="left" vertical="center" wrapText="1"/>
    </xf>
    <xf numFmtId="4" fontId="28" fillId="0" borderId="1" xfId="0" applyNumberFormat="1" applyFont="1" applyBorder="1" applyAlignment="1">
      <alignment horizontal="right"/>
    </xf>
    <xf numFmtId="0" fontId="29" fillId="10" borderId="1" xfId="0" applyFont="1" applyFill="1" applyBorder="1"/>
    <xf numFmtId="0" fontId="25" fillId="10" borderId="1" xfId="0" applyFont="1" applyFill="1" applyBorder="1"/>
    <xf numFmtId="0" fontId="0" fillId="0" borderId="0" xfId="0" applyBorder="1" applyAlignment="1">
      <alignment horizontal="center"/>
    </xf>
    <xf numFmtId="0" fontId="39" fillId="0" borderId="0" xfId="0" applyFont="1" applyAlignment="1">
      <alignment horizontal="center"/>
    </xf>
    <xf numFmtId="4" fontId="39" fillId="0" borderId="0" xfId="2" applyNumberFormat="1" applyFont="1"/>
    <xf numFmtId="4" fontId="39" fillId="0" borderId="0" xfId="2" applyNumberFormat="1" applyFont="1" applyAlignment="1">
      <alignment horizontal="center"/>
    </xf>
    <xf numFmtId="4" fontId="39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21" fillId="0" borderId="0" xfId="2" applyNumberFormat="1" applyFont="1"/>
    <xf numFmtId="4" fontId="40" fillId="2" borderId="0" xfId="2" applyNumberFormat="1" applyFont="1" applyFill="1"/>
    <xf numFmtId="4" fontId="21" fillId="0" borderId="0" xfId="2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1" fillId="0" borderId="0" xfId="0" applyFont="1"/>
    <xf numFmtId="0" fontId="41" fillId="6" borderId="1" xfId="0" applyFont="1" applyFill="1" applyBorder="1" applyAlignment="1">
      <alignment horizontal="center" vertical="center"/>
    </xf>
    <xf numFmtId="0" fontId="41" fillId="6" borderId="6" xfId="0" applyFont="1" applyFill="1" applyBorder="1" applyAlignment="1">
      <alignment horizontal="center" vertical="center"/>
    </xf>
    <xf numFmtId="0" fontId="43" fillId="6" borderId="1" xfId="3" applyFont="1" applyFill="1" applyBorder="1" applyAlignment="1">
      <alignment horizontal="center"/>
    </xf>
    <xf numFmtId="0" fontId="41" fillId="6" borderId="1" xfId="0" applyFont="1" applyFill="1" applyBorder="1" applyAlignment="1">
      <alignment horizontal="center"/>
    </xf>
    <xf numFmtId="4" fontId="41" fillId="6" borderId="1" xfId="2" applyNumberFormat="1" applyFont="1" applyFill="1" applyBorder="1"/>
    <xf numFmtId="4" fontId="41" fillId="6" borderId="1" xfId="2" applyNumberFormat="1" applyFont="1" applyFill="1" applyBorder="1" applyAlignment="1">
      <alignment horizontal="center"/>
    </xf>
    <xf numFmtId="4" fontId="41" fillId="6" borderId="1" xfId="2" applyNumberFormat="1" applyFont="1" applyFill="1" applyBorder="1" applyAlignment="1">
      <alignment horizontal="center" wrapText="1"/>
    </xf>
    <xf numFmtId="4" fontId="42" fillId="6" borderId="1" xfId="2" applyNumberFormat="1" applyFont="1" applyFill="1" applyBorder="1" applyAlignment="1">
      <alignment horizontal="center"/>
    </xf>
    <xf numFmtId="4" fontId="42" fillId="6" borderId="1" xfId="0" applyNumberFormat="1" applyFont="1" applyFill="1" applyBorder="1" applyAlignment="1">
      <alignment horizontal="center"/>
    </xf>
    <xf numFmtId="0" fontId="44" fillId="2" borderId="1" xfId="3" applyFont="1" applyFill="1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43" fontId="39" fillId="2" borderId="1" xfId="2" applyFont="1" applyFill="1" applyBorder="1" applyAlignment="1">
      <alignment horizontal="center"/>
    </xf>
    <xf numFmtId="43" fontId="44" fillId="2" borderId="1" xfId="2" applyFont="1" applyFill="1" applyBorder="1" applyAlignment="1">
      <alignment horizontal="center"/>
    </xf>
    <xf numFmtId="0" fontId="39" fillId="2" borderId="1" xfId="0" applyFont="1" applyFill="1" applyBorder="1" applyAlignment="1">
      <alignment horizontal="center" wrapText="1"/>
    </xf>
    <xf numFmtId="9" fontId="44" fillId="2" borderId="1" xfId="2" applyNumberFormat="1" applyFont="1" applyFill="1" applyBorder="1" applyAlignment="1">
      <alignment horizontal="center"/>
    </xf>
    <xf numFmtId="0" fontId="42" fillId="2" borderId="1" xfId="3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43" fontId="41" fillId="2" borderId="1" xfId="2" applyFont="1" applyFill="1" applyBorder="1" applyAlignment="1">
      <alignment horizontal="center"/>
    </xf>
    <xf numFmtId="43" fontId="42" fillId="2" borderId="1" xfId="2" applyFont="1" applyFill="1" applyBorder="1" applyAlignment="1">
      <alignment horizontal="center"/>
    </xf>
    <xf numFmtId="43" fontId="0" fillId="0" borderId="0" xfId="0" applyNumberFormat="1"/>
    <xf numFmtId="0" fontId="45" fillId="2" borderId="1" xfId="0" applyFont="1" applyFill="1" applyBorder="1" applyAlignment="1">
      <alignment horizontal="center"/>
    </xf>
    <xf numFmtId="0" fontId="44" fillId="0" borderId="0" xfId="3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4" fontId="39" fillId="0" borderId="0" xfId="2" applyNumberFormat="1" applyFont="1" applyFill="1" applyBorder="1" applyAlignment="1">
      <alignment horizontal="center"/>
    </xf>
    <xf numFmtId="4" fontId="39" fillId="0" borderId="0" xfId="0" applyNumberFormat="1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2" borderId="0" xfId="0" applyFont="1" applyFill="1" applyBorder="1" applyAlignment="1">
      <alignment horizontal="center"/>
    </xf>
    <xf numFmtId="4" fontId="39" fillId="0" borderId="0" xfId="2" applyNumberFormat="1" applyFont="1" applyFill="1" applyBorder="1" applyAlignment="1">
      <alignment horizontal="center" wrapText="1"/>
    </xf>
    <xf numFmtId="4" fontId="39" fillId="2" borderId="0" xfId="2" applyNumberFormat="1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4" fontId="34" fillId="10" borderId="1" xfId="0" applyNumberFormat="1" applyFont="1" applyFill="1" applyBorder="1" applyAlignment="1">
      <alignment horizontal="center" wrapText="1"/>
    </xf>
    <xf numFmtId="0" fontId="35" fillId="10" borderId="1" xfId="0" applyFont="1" applyFill="1" applyBorder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6" fillId="0" borderId="16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4" fontId="6" fillId="5" borderId="3" xfId="0" applyNumberFormat="1" applyFont="1" applyFill="1" applyBorder="1" applyAlignment="1">
      <alignment horizontal="right"/>
    </xf>
    <xf numFmtId="4" fontId="6" fillId="5" borderId="5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right"/>
    </xf>
    <xf numFmtId="4" fontId="6" fillId="2" borderId="17" xfId="0" applyNumberFormat="1" applyFont="1" applyFill="1" applyBorder="1" applyAlignment="1">
      <alignment horizontal="right"/>
    </xf>
    <xf numFmtId="4" fontId="6" fillId="2" borderId="21" xfId="0" applyNumberFormat="1" applyFont="1" applyFill="1" applyBorder="1" applyAlignment="1">
      <alignment horizontal="right"/>
    </xf>
    <xf numFmtId="0" fontId="2" fillId="8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right"/>
    </xf>
    <xf numFmtId="4" fontId="0" fillId="3" borderId="5" xfId="0" applyNumberFormat="1" applyFill="1" applyBorder="1" applyAlignment="1">
      <alignment horizontal="right"/>
    </xf>
    <xf numFmtId="0" fontId="2" fillId="8" borderId="6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left"/>
    </xf>
    <xf numFmtId="0" fontId="5" fillId="8" borderId="6" xfId="0" applyFont="1" applyFill="1" applyBorder="1" applyAlignment="1">
      <alignment horizontal="left"/>
    </xf>
    <xf numFmtId="0" fontId="5" fillId="8" borderId="7" xfId="0" applyFont="1" applyFill="1" applyBorder="1" applyAlignment="1">
      <alignment horizontal="left"/>
    </xf>
    <xf numFmtId="4" fontId="0" fillId="0" borderId="3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2" borderId="33" xfId="0" applyNumberFormat="1" applyFill="1" applyBorder="1" applyAlignment="1">
      <alignment horizontal="right" vertical="center"/>
    </xf>
    <xf numFmtId="4" fontId="0" fillId="2" borderId="9" xfId="0" applyNumberFormat="1" applyFill="1" applyBorder="1" applyAlignment="1">
      <alignment horizontal="right" vertical="center"/>
    </xf>
    <xf numFmtId="4" fontId="0" fillId="2" borderId="3" xfId="0" applyNumberFormat="1" applyFill="1" applyBorder="1" applyAlignment="1">
      <alignment horizontal="right" vertical="center"/>
    </xf>
    <xf numFmtId="4" fontId="0" fillId="2" borderId="4" xfId="0" applyNumberForma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8" borderId="0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4" fontId="41" fillId="6" borderId="6" xfId="2" applyNumberFormat="1" applyFont="1" applyFill="1" applyBorder="1" applyAlignment="1">
      <alignment horizontal="center" vertical="center" wrapText="1"/>
    </xf>
    <xf numFmtId="4" fontId="41" fillId="6" borderId="7" xfId="2" applyNumberFormat="1" applyFont="1" applyFill="1" applyBorder="1" applyAlignment="1">
      <alignment horizontal="center" vertical="center" wrapText="1"/>
    </xf>
    <xf numFmtId="4" fontId="41" fillId="6" borderId="8" xfId="0" applyNumberFormat="1" applyFont="1" applyFill="1" applyBorder="1" applyAlignment="1">
      <alignment horizontal="center" vertical="center" wrapText="1"/>
    </xf>
    <xf numFmtId="4" fontId="42" fillId="6" borderId="6" xfId="2" applyNumberFormat="1" applyFont="1" applyFill="1" applyBorder="1" applyAlignment="1">
      <alignment horizontal="center" vertical="center" wrapText="1"/>
    </xf>
    <xf numFmtId="4" fontId="42" fillId="6" borderId="7" xfId="0" applyNumberFormat="1" applyFont="1" applyFill="1" applyBorder="1" applyAlignment="1">
      <alignment horizontal="center" vertical="center" wrapText="1"/>
    </xf>
    <xf numFmtId="4" fontId="42" fillId="6" borderId="8" xfId="0" applyNumberFormat="1" applyFont="1" applyFill="1" applyBorder="1" applyAlignment="1">
      <alignment horizontal="center" vertical="center" wrapText="1"/>
    </xf>
    <xf numFmtId="4" fontId="42" fillId="6" borderId="6" xfId="2" applyNumberFormat="1" applyFont="1" applyFill="1" applyBorder="1" applyAlignment="1">
      <alignment horizontal="center" wrapText="1"/>
    </xf>
    <xf numFmtId="4" fontId="42" fillId="6" borderId="8" xfId="2" applyNumberFormat="1" applyFont="1" applyFill="1" applyBorder="1" applyAlignment="1">
      <alignment horizontal="center" wrapText="1"/>
    </xf>
    <xf numFmtId="4" fontId="42" fillId="6" borderId="6" xfId="0" applyNumberFormat="1" applyFont="1" applyFill="1" applyBorder="1" applyAlignment="1">
      <alignment horizontal="center" wrapText="1"/>
    </xf>
    <xf numFmtId="4" fontId="42" fillId="6" borderId="8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 vertical="center"/>
    </xf>
  </cellXfs>
  <cellStyles count="4">
    <cellStyle name="Neutralno" xfId="3" builtinId="28"/>
    <cellStyle name="Normalno" xfId="0" builtinId="0"/>
    <cellStyle name="Normalno 3" xfId="1"/>
    <cellStyle name="Zarez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123825</xdr:colOff>
      <xdr:row>2</xdr:row>
      <xdr:rowOff>114300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14975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</xdr:row>
      <xdr:rowOff>0</xdr:rowOff>
    </xdr:from>
    <xdr:to>
      <xdr:col>1</xdr:col>
      <xdr:colOff>1209675</xdr:colOff>
      <xdr:row>5</xdr:row>
      <xdr:rowOff>1</xdr:rowOff>
    </xdr:to>
    <xdr:pic>
      <xdr:nvPicPr>
        <xdr:cNvPr id="2" name="Slika 1" descr="http://ivakop.hr/2017/wp-content/uploads/2020/12/eu_fondovi_ivakop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8575" y="800100"/>
          <a:ext cx="3638550" cy="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171449</xdr:colOff>
      <xdr:row>1</xdr:row>
      <xdr:rowOff>0</xdr:rowOff>
    </xdr:from>
    <xdr:to>
      <xdr:col>1</xdr:col>
      <xdr:colOff>1962149</xdr:colOff>
      <xdr:row>4</xdr:row>
      <xdr:rowOff>142875</xdr:rowOff>
    </xdr:to>
    <xdr:pic>
      <xdr:nvPicPr>
        <xdr:cNvPr id="3" name="Slika 2" descr="Ivakop d.o.o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90500"/>
          <a:ext cx="25812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workbookViewId="0">
      <selection activeCell="E31" sqref="E31"/>
    </sheetView>
  </sheetViews>
  <sheetFormatPr defaultRowHeight="15"/>
  <cols>
    <col min="1" max="1" width="12.28515625" customWidth="1"/>
    <col min="2" max="6" width="13.7109375" customWidth="1"/>
    <col min="7" max="7" width="13.42578125" customWidth="1"/>
    <col min="8" max="8" width="12.28515625" customWidth="1"/>
    <col min="9" max="9" width="12.7109375" customWidth="1"/>
    <col min="10" max="10" width="11.5703125" customWidth="1"/>
    <col min="11" max="11" width="11.85546875" customWidth="1"/>
    <col min="12" max="13" width="13.28515625" customWidth="1"/>
    <col min="14" max="14" width="13.42578125" customWidth="1"/>
    <col min="16" max="16" width="10" bestFit="1" customWidth="1"/>
  </cols>
  <sheetData>
    <row r="1" spans="1:14" s="6" customFormat="1" ht="48" customHeight="1"/>
    <row r="2" spans="1:14" s="81" customFormat="1" ht="27" customHeight="1"/>
    <row r="3" spans="1:14" s="81" customFormat="1" ht="23.25">
      <c r="A3" s="86"/>
      <c r="B3" s="86"/>
    </row>
    <row r="4" spans="1:14" s="81" customFormat="1" ht="23.25">
      <c r="A4" s="86"/>
      <c r="B4" s="89"/>
    </row>
    <row r="5" spans="1:14" s="81" customFormat="1" ht="23.25">
      <c r="A5" s="86"/>
      <c r="B5" s="89"/>
    </row>
    <row r="6" spans="1:14" s="81" customFormat="1" ht="23.25">
      <c r="A6" s="86"/>
      <c r="B6" s="89"/>
    </row>
    <row r="7" spans="1:14" s="6" customFormat="1" ht="15.75">
      <c r="A7" s="87"/>
      <c r="B7" s="88"/>
      <c r="D7" s="75"/>
    </row>
    <row r="8" spans="1:14" s="6" customFormat="1" ht="15.75">
      <c r="A8" s="87"/>
      <c r="B8" s="88"/>
      <c r="D8" s="75"/>
    </row>
    <row r="9" spans="1:14" s="6" customFormat="1" ht="15.75">
      <c r="A9" s="87"/>
      <c r="B9" s="88"/>
      <c r="D9" s="75"/>
    </row>
    <row r="10" spans="1:14" s="6" customFormat="1" ht="15.75">
      <c r="A10" s="87"/>
      <c r="B10" s="88"/>
    </row>
    <row r="11" spans="1:14">
      <c r="F11" s="98"/>
      <c r="G11" s="13"/>
      <c r="N11" s="13"/>
    </row>
    <row r="12" spans="1:14" s="90" customFormat="1" ht="18.75" customHeight="1">
      <c r="A12" s="286" t="s">
        <v>175</v>
      </c>
      <c r="B12" s="286"/>
      <c r="C12" s="286"/>
      <c r="D12" s="286"/>
      <c r="E12" s="286"/>
      <c r="F12" s="286"/>
      <c r="G12" s="286"/>
      <c r="N12" s="97"/>
    </row>
    <row r="13" spans="1:14" s="90" customFormat="1" ht="18.75" customHeight="1">
      <c r="A13" s="286"/>
      <c r="B13" s="286"/>
      <c r="C13" s="286"/>
      <c r="D13" s="286"/>
      <c r="E13" s="286"/>
      <c r="F13" s="286"/>
      <c r="G13" s="286"/>
    </row>
    <row r="14" spans="1:14" s="90" customFormat="1" ht="18.75" customHeight="1">
      <c r="A14" s="286"/>
      <c r="B14" s="286"/>
      <c r="C14" s="286"/>
      <c r="D14" s="286"/>
      <c r="E14" s="286"/>
      <c r="F14" s="286"/>
      <c r="G14" s="286"/>
      <c r="N14" s="91"/>
    </row>
    <row r="15" spans="1:14">
      <c r="A15" s="286" t="s">
        <v>184</v>
      </c>
      <c r="B15" s="286"/>
      <c r="C15" s="286"/>
      <c r="D15" s="286"/>
      <c r="E15" s="286"/>
      <c r="F15" s="286"/>
      <c r="G15" s="286"/>
    </row>
    <row r="16" spans="1:14">
      <c r="A16" s="286"/>
      <c r="B16" s="286"/>
      <c r="C16" s="286"/>
      <c r="D16" s="286"/>
      <c r="E16" s="286"/>
      <c r="F16" s="286"/>
      <c r="G16" s="286"/>
    </row>
    <row r="17" spans="1:7">
      <c r="A17" s="286"/>
      <c r="B17" s="286"/>
      <c r="C17" s="286"/>
      <c r="D17" s="286"/>
      <c r="E17" s="286"/>
      <c r="F17" s="286"/>
      <c r="G17" s="286"/>
    </row>
    <row r="18" spans="1:7">
      <c r="F18" s="98"/>
    </row>
    <row r="19" spans="1:7" s="69" customFormat="1">
      <c r="F19" s="99"/>
    </row>
    <row r="20" spans="1:7" s="69" customFormat="1">
      <c r="F20" s="99"/>
    </row>
    <row r="21" spans="1:7">
      <c r="F21" s="98"/>
    </row>
    <row r="26" spans="1:7" s="14" customFormat="1"/>
    <row r="30" spans="1:7" s="14" customFormat="1"/>
    <row r="31" spans="1:7" ht="15" customHeight="1"/>
    <row r="37" spans="4:4" s="15" customFormat="1" ht="15.75"/>
    <row r="38" spans="4:4" s="15" customFormat="1" ht="15.75"/>
    <row r="39" spans="4:4" ht="15.75">
      <c r="D39" s="6" t="s">
        <v>232</v>
      </c>
    </row>
    <row r="44" spans="4:4" s="70" customFormat="1"/>
    <row r="52" ht="21.75" customHeight="1"/>
  </sheetData>
  <mergeCells count="2">
    <mergeCell ref="A12:G14"/>
    <mergeCell ref="A15:G17"/>
  </mergeCells>
  <pageMargins left="0.7" right="0.7" top="0.75" bottom="0.75" header="0.3" footer="0.3"/>
  <pageSetup paperSize="9"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6" workbookViewId="0">
      <selection activeCell="Y26" sqref="Y26"/>
    </sheetView>
  </sheetViews>
  <sheetFormatPr defaultRowHeight="15"/>
  <cols>
    <col min="1" max="1" width="11.7109375" customWidth="1"/>
    <col min="4" max="4" width="10.140625" bestFit="1" customWidth="1"/>
  </cols>
  <sheetData>
    <row r="1" spans="1:11" ht="15" customHeight="1">
      <c r="A1" s="346" t="s">
        <v>152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ht="15" customHeight="1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1" ht="15" customHeight="1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</row>
    <row r="4" spans="1:11">
      <c r="A4" s="14" t="s">
        <v>191</v>
      </c>
      <c r="B4" s="14"/>
      <c r="C4" s="14"/>
      <c r="D4" s="14"/>
      <c r="E4" s="14"/>
      <c r="F4" s="14"/>
      <c r="G4" s="14"/>
      <c r="H4" s="14"/>
      <c r="I4" s="14"/>
      <c r="J4" s="14"/>
    </row>
    <row r="5" spans="1:11">
      <c r="A5" s="14" t="s">
        <v>173</v>
      </c>
      <c r="B5" s="14"/>
      <c r="C5" s="14"/>
      <c r="D5" s="14"/>
      <c r="E5" s="14"/>
      <c r="F5" s="14"/>
      <c r="G5" s="14"/>
      <c r="H5" s="14"/>
      <c r="I5" s="14"/>
      <c r="J5" s="14"/>
    </row>
    <row r="7" spans="1:11">
      <c r="A7" s="14" t="s">
        <v>176</v>
      </c>
      <c r="B7" s="14"/>
      <c r="C7" s="14"/>
      <c r="D7" s="14"/>
      <c r="E7" s="14"/>
      <c r="F7" s="14"/>
      <c r="G7" s="14"/>
      <c r="H7" s="14"/>
      <c r="I7" s="14"/>
    </row>
    <row r="8" spans="1:11">
      <c r="A8" s="14" t="s">
        <v>174</v>
      </c>
      <c r="B8" s="14"/>
      <c r="C8" s="14"/>
      <c r="D8" s="14"/>
      <c r="E8" s="14"/>
      <c r="F8" s="14"/>
      <c r="G8" s="14"/>
      <c r="H8" s="14"/>
      <c r="I8" s="14"/>
    </row>
    <row r="10" spans="1:11">
      <c r="A10" t="s">
        <v>153</v>
      </c>
    </row>
    <row r="11" spans="1:11">
      <c r="A11" t="s">
        <v>193</v>
      </c>
    </row>
    <row r="12" spans="1:11">
      <c r="A12" t="s">
        <v>154</v>
      </c>
    </row>
    <row r="13" spans="1:11">
      <c r="A13" t="s">
        <v>192</v>
      </c>
    </row>
    <row r="14" spans="1:11">
      <c r="A14" t="s">
        <v>155</v>
      </c>
    </row>
    <row r="15" spans="1:11">
      <c r="A15" t="s">
        <v>156</v>
      </c>
    </row>
    <row r="17" spans="1:4">
      <c r="A17" s="14" t="s">
        <v>157</v>
      </c>
      <c r="B17" s="14"/>
      <c r="C17" s="14"/>
      <c r="D17" s="14"/>
    </row>
    <row r="19" spans="1:4">
      <c r="A19" t="s">
        <v>158</v>
      </c>
    </row>
    <row r="20" spans="1:4">
      <c r="A20" t="s">
        <v>159</v>
      </c>
    </row>
    <row r="21" spans="1:4">
      <c r="A21" t="s">
        <v>160</v>
      </c>
    </row>
    <row r="22" spans="1:4">
      <c r="A22" t="s">
        <v>161</v>
      </c>
    </row>
    <row r="23" spans="1:4">
      <c r="A23" t="s">
        <v>170</v>
      </c>
    </row>
    <row r="24" spans="1:4">
      <c r="A24" t="s">
        <v>171</v>
      </c>
    </row>
    <row r="25" spans="1:4">
      <c r="A25" t="s">
        <v>172</v>
      </c>
    </row>
    <row r="27" spans="1:4">
      <c r="A27" t="s">
        <v>162</v>
      </c>
    </row>
    <row r="28" spans="1:4">
      <c r="A28" t="s">
        <v>163</v>
      </c>
    </row>
    <row r="29" spans="1:4">
      <c r="A29" t="s">
        <v>177</v>
      </c>
    </row>
    <row r="30" spans="1:4">
      <c r="A30" t="s">
        <v>168</v>
      </c>
    </row>
    <row r="31" spans="1:4">
      <c r="A31" t="s">
        <v>169</v>
      </c>
    </row>
    <row r="33" spans="1:4">
      <c r="A33" t="s">
        <v>194</v>
      </c>
    </row>
    <row r="35" spans="1:4">
      <c r="A35" t="s">
        <v>164</v>
      </c>
      <c r="B35" t="s">
        <v>167</v>
      </c>
      <c r="C35" t="s">
        <v>165</v>
      </c>
      <c r="D35" t="s">
        <v>166</v>
      </c>
    </row>
    <row r="36" spans="1:4">
      <c r="A36" t="s">
        <v>195</v>
      </c>
      <c r="B36" s="151">
        <v>2.5</v>
      </c>
      <c r="C36" s="13">
        <v>2978.91</v>
      </c>
      <c r="D36" s="13">
        <v>33750</v>
      </c>
    </row>
    <row r="37" spans="1:4">
      <c r="A37" t="s">
        <v>196</v>
      </c>
      <c r="B37" s="151">
        <v>2.5</v>
      </c>
      <c r="C37" s="13">
        <v>2625</v>
      </c>
      <c r="D37" s="13">
        <v>33750</v>
      </c>
    </row>
    <row r="38" spans="1:4">
      <c r="A38" t="s">
        <v>197</v>
      </c>
      <c r="B38" s="151">
        <v>2.5</v>
      </c>
      <c r="C38" s="13">
        <v>2833.59</v>
      </c>
      <c r="D38" s="13">
        <v>33750</v>
      </c>
    </row>
    <row r="39" spans="1:4">
      <c r="A39" t="s">
        <v>198</v>
      </c>
      <c r="B39" s="151">
        <v>2.5</v>
      </c>
      <c r="C39" s="13">
        <v>2671.88</v>
      </c>
      <c r="D39" s="13">
        <v>33750</v>
      </c>
    </row>
    <row r="40" spans="1:4">
      <c r="A40" t="s">
        <v>199</v>
      </c>
      <c r="B40" s="151">
        <v>2.5</v>
      </c>
      <c r="C40" s="13">
        <v>2688.28</v>
      </c>
      <c r="D40" s="13">
        <v>33750</v>
      </c>
    </row>
    <row r="41" spans="1:4">
      <c r="A41" t="s">
        <v>200</v>
      </c>
      <c r="B41" s="151">
        <v>2.5</v>
      </c>
      <c r="C41" s="13">
        <v>2531.25</v>
      </c>
      <c r="D41" s="13">
        <v>33750</v>
      </c>
    </row>
    <row r="42" spans="1:4">
      <c r="A42" t="s">
        <v>201</v>
      </c>
      <c r="B42" s="151">
        <v>2.5</v>
      </c>
      <c r="C42" s="13">
        <v>2542.9699999999998</v>
      </c>
      <c r="D42" s="13">
        <v>33750</v>
      </c>
    </row>
    <row r="43" spans="1:4">
      <c r="A43" t="s">
        <v>202</v>
      </c>
      <c r="B43" s="151">
        <v>2.5</v>
      </c>
      <c r="C43" s="13">
        <v>2470.31</v>
      </c>
      <c r="D43" s="13">
        <v>33750</v>
      </c>
    </row>
    <row r="44" spans="1:4">
      <c r="A44" t="s">
        <v>203</v>
      </c>
      <c r="B44" s="151">
        <v>2.5</v>
      </c>
      <c r="C44" s="13">
        <v>2320.31</v>
      </c>
      <c r="D44" s="13">
        <v>33750</v>
      </c>
    </row>
    <row r="45" spans="1:4">
      <c r="A45" t="s">
        <v>204</v>
      </c>
      <c r="B45" s="151">
        <v>2.5</v>
      </c>
      <c r="C45" s="13">
        <v>2325</v>
      </c>
      <c r="D45" s="13">
        <v>33750</v>
      </c>
    </row>
    <row r="46" spans="1:4">
      <c r="A46" t="s">
        <v>205</v>
      </c>
      <c r="B46" s="151">
        <v>2.5</v>
      </c>
      <c r="C46" s="13">
        <v>2179.69</v>
      </c>
      <c r="D46" s="13">
        <v>33750</v>
      </c>
    </row>
    <row r="47" spans="1:4">
      <c r="A47" s="166" t="s">
        <v>206</v>
      </c>
      <c r="B47" s="167">
        <v>2.5</v>
      </c>
      <c r="C47" s="100">
        <v>2179.69</v>
      </c>
      <c r="D47" s="100">
        <v>33750</v>
      </c>
    </row>
    <row r="48" spans="1:4">
      <c r="A48" s="168" t="s">
        <v>0</v>
      </c>
      <c r="C48" s="13">
        <f>SUM(C36:C47)</f>
        <v>30346.880000000001</v>
      </c>
      <c r="D48" s="13">
        <f>SUM(D36:D47)</f>
        <v>405000</v>
      </c>
    </row>
  </sheetData>
  <mergeCells count="1">
    <mergeCell ref="A1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13" workbookViewId="0">
      <selection sqref="A1:G3"/>
    </sheetView>
  </sheetViews>
  <sheetFormatPr defaultRowHeight="15"/>
  <cols>
    <col min="1" max="1" width="12.28515625" customWidth="1"/>
    <col min="2" max="2" width="13.7109375" customWidth="1"/>
    <col min="3" max="3" width="6.7109375" customWidth="1"/>
    <col min="4" max="4" width="23.140625" customWidth="1"/>
    <col min="5" max="6" width="13.7109375" customWidth="1"/>
    <col min="7" max="7" width="13.42578125" customWidth="1"/>
    <col min="8" max="8" width="12.28515625" customWidth="1"/>
    <col min="9" max="9" width="12.7109375" customWidth="1"/>
    <col min="10" max="10" width="11.5703125" customWidth="1"/>
    <col min="11" max="11" width="11.85546875" customWidth="1"/>
    <col min="12" max="13" width="13.28515625" customWidth="1"/>
    <col min="14" max="14" width="13.42578125" customWidth="1"/>
    <col min="16" max="16" width="10" bestFit="1" customWidth="1"/>
  </cols>
  <sheetData>
    <row r="1" spans="1:7" ht="15" customHeight="1">
      <c r="A1" s="286" t="s">
        <v>142</v>
      </c>
      <c r="B1" s="286"/>
      <c r="C1" s="286"/>
      <c r="D1" s="286"/>
      <c r="E1" s="286"/>
      <c r="F1" s="286"/>
      <c r="G1" s="286"/>
    </row>
    <row r="2" spans="1:7" ht="15" customHeight="1">
      <c r="A2" s="286"/>
      <c r="B2" s="286"/>
      <c r="C2" s="286"/>
      <c r="D2" s="286"/>
      <c r="E2" s="286"/>
      <c r="F2" s="286"/>
      <c r="G2" s="286"/>
    </row>
    <row r="3" spans="1:7" ht="15" customHeight="1">
      <c r="A3" s="286"/>
      <c r="B3" s="286"/>
      <c r="C3" s="286"/>
      <c r="D3" s="286"/>
      <c r="E3" s="286"/>
      <c r="F3" s="286"/>
      <c r="G3" s="286"/>
    </row>
    <row r="4" spans="1:7">
      <c r="A4" s="14"/>
      <c r="B4" s="14"/>
      <c r="C4" s="14"/>
      <c r="D4" s="14"/>
      <c r="E4" s="14"/>
      <c r="F4" s="154"/>
      <c r="G4" s="14"/>
    </row>
    <row r="5" spans="1:7" s="69" customFormat="1">
      <c r="A5" s="149"/>
      <c r="B5" s="14"/>
      <c r="C5" s="14"/>
      <c r="D5" s="14"/>
      <c r="E5" s="14"/>
      <c r="F5" s="14"/>
    </row>
    <row r="6" spans="1:7">
      <c r="A6" s="155"/>
      <c r="B6" s="14"/>
      <c r="C6" s="14"/>
      <c r="D6" s="14"/>
      <c r="E6" s="14"/>
      <c r="F6" s="14"/>
      <c r="G6" s="14"/>
    </row>
    <row r="7" spans="1:7">
      <c r="A7" s="156"/>
      <c r="B7" s="14"/>
      <c r="C7" s="14"/>
      <c r="D7" s="14"/>
      <c r="E7" s="14"/>
      <c r="F7" s="14"/>
      <c r="G7" s="14"/>
    </row>
    <row r="8" spans="1:7">
      <c r="A8" s="287" t="s">
        <v>118</v>
      </c>
      <c r="B8" s="287"/>
      <c r="C8" s="287"/>
      <c r="D8" s="156" t="s">
        <v>119</v>
      </c>
      <c r="E8" s="156"/>
      <c r="F8" s="14"/>
      <c r="G8" s="14"/>
    </row>
    <row r="9" spans="1:7">
      <c r="A9" s="150"/>
      <c r="B9" s="14"/>
      <c r="C9" s="14"/>
      <c r="D9" s="14"/>
      <c r="E9" s="14"/>
      <c r="F9" s="14"/>
      <c r="G9" s="14"/>
    </row>
    <row r="10" spans="1:7">
      <c r="A10" s="287" t="s">
        <v>120</v>
      </c>
      <c r="B10" s="287"/>
      <c r="C10" s="287"/>
      <c r="D10" s="287" t="s">
        <v>121</v>
      </c>
      <c r="E10" s="287"/>
      <c r="F10" s="157"/>
      <c r="G10" s="14"/>
    </row>
    <row r="11" spans="1:7" s="14" customFormat="1">
      <c r="A11" s="150"/>
      <c r="D11" s="157"/>
      <c r="E11" s="157"/>
      <c r="F11" s="157"/>
    </row>
    <row r="12" spans="1:7">
      <c r="A12" s="287" t="s">
        <v>122</v>
      </c>
      <c r="B12" s="287"/>
      <c r="C12" s="14"/>
      <c r="D12" s="287" t="s">
        <v>123</v>
      </c>
      <c r="E12" s="287"/>
      <c r="F12" s="157"/>
      <c r="G12" s="14"/>
    </row>
    <row r="13" spans="1:7">
      <c r="A13" s="150"/>
      <c r="B13" s="14"/>
      <c r="C13" s="14"/>
      <c r="D13" s="157"/>
      <c r="E13" s="157"/>
      <c r="F13" s="157"/>
      <c r="G13" s="14"/>
    </row>
    <row r="14" spans="1:7">
      <c r="A14" s="287" t="s">
        <v>124</v>
      </c>
      <c r="B14" s="287"/>
      <c r="C14" s="287"/>
      <c r="D14" s="287" t="s">
        <v>125</v>
      </c>
      <c r="E14" s="287"/>
      <c r="F14" s="287"/>
      <c r="G14" s="14"/>
    </row>
    <row r="15" spans="1:7" s="14" customFormat="1">
      <c r="A15" s="150"/>
      <c r="D15" s="157"/>
      <c r="E15" s="157"/>
      <c r="F15" s="157"/>
    </row>
    <row r="16" spans="1:7" ht="15" customHeight="1">
      <c r="A16" s="150" t="s">
        <v>126</v>
      </c>
      <c r="B16" s="14"/>
      <c r="C16" s="14"/>
      <c r="D16" s="158">
        <v>34845090946</v>
      </c>
      <c r="E16" s="157"/>
      <c r="F16" s="158"/>
      <c r="G16" s="14"/>
    </row>
    <row r="17" spans="1:7">
      <c r="A17" s="150"/>
      <c r="B17" s="14"/>
      <c r="C17" s="14"/>
      <c r="D17" s="157"/>
      <c r="E17" s="157"/>
      <c r="F17" s="157"/>
      <c r="G17" s="14"/>
    </row>
    <row r="18" spans="1:7">
      <c r="A18" s="287" t="s">
        <v>127</v>
      </c>
      <c r="B18" s="287"/>
      <c r="C18" s="287"/>
      <c r="D18" s="158">
        <v>80227207</v>
      </c>
      <c r="E18" s="157"/>
      <c r="F18" s="157"/>
      <c r="G18" s="14"/>
    </row>
    <row r="19" spans="1:7">
      <c r="A19" s="150"/>
      <c r="B19" s="14"/>
      <c r="C19" s="14"/>
      <c r="D19" s="157"/>
      <c r="E19" s="157"/>
      <c r="F19" s="157"/>
      <c r="G19" s="14"/>
    </row>
    <row r="20" spans="1:7">
      <c r="A20" s="287" t="s">
        <v>128</v>
      </c>
      <c r="B20" s="287"/>
      <c r="C20" s="287"/>
      <c r="D20" s="287" t="s">
        <v>129</v>
      </c>
      <c r="E20" s="287"/>
      <c r="F20" s="287"/>
      <c r="G20" s="14"/>
    </row>
    <row r="21" spans="1:7">
      <c r="A21" s="150"/>
      <c r="B21" s="14"/>
      <c r="C21" s="14"/>
      <c r="D21" s="14"/>
      <c r="E21" s="14"/>
      <c r="F21" s="14"/>
      <c r="G21" s="14"/>
    </row>
    <row r="22" spans="1:7" s="15" customFormat="1" ht="15.75">
      <c r="A22" s="287" t="s">
        <v>130</v>
      </c>
      <c r="B22" s="287"/>
      <c r="C22" s="287"/>
      <c r="D22" s="287" t="s">
        <v>131</v>
      </c>
      <c r="E22" s="287"/>
      <c r="F22" s="14"/>
      <c r="G22" s="6"/>
    </row>
    <row r="23" spans="1:7" s="15" customFormat="1" ht="15.75">
      <c r="A23" s="150"/>
      <c r="B23" s="14"/>
      <c r="C23" s="14"/>
      <c r="D23" s="14"/>
      <c r="E23" s="14"/>
      <c r="F23" s="14"/>
      <c r="G23" s="6"/>
    </row>
    <row r="24" spans="1:7">
      <c r="A24" s="287" t="s">
        <v>132</v>
      </c>
      <c r="B24" s="287"/>
      <c r="C24" s="14"/>
      <c r="D24" s="159">
        <v>3222000</v>
      </c>
      <c r="E24" s="14"/>
      <c r="F24" s="14"/>
      <c r="G24" s="14"/>
    </row>
    <row r="25" spans="1:7">
      <c r="A25" s="150"/>
      <c r="B25" s="14"/>
      <c r="C25" s="14"/>
      <c r="D25" s="14"/>
      <c r="E25" s="14"/>
      <c r="F25" s="14"/>
      <c r="G25" s="14"/>
    </row>
    <row r="26" spans="1:7">
      <c r="A26" s="287" t="s">
        <v>133</v>
      </c>
      <c r="B26" s="287"/>
      <c r="C26" s="14"/>
      <c r="D26" s="158" t="s">
        <v>134</v>
      </c>
      <c r="E26" s="158"/>
      <c r="F26" s="157"/>
      <c r="G26" s="14"/>
    </row>
    <row r="27" spans="1:7">
      <c r="A27" s="14"/>
      <c r="B27" s="14"/>
      <c r="C27" s="14"/>
      <c r="D27" s="287" t="s">
        <v>135</v>
      </c>
      <c r="E27" s="287"/>
      <c r="F27" s="287"/>
      <c r="G27" s="14"/>
    </row>
    <row r="28" spans="1:7">
      <c r="A28" s="14"/>
      <c r="B28" s="14"/>
      <c r="C28" s="14"/>
      <c r="D28" s="287" t="s">
        <v>136</v>
      </c>
      <c r="E28" s="287"/>
      <c r="F28" s="287"/>
      <c r="G28" s="14"/>
    </row>
    <row r="29" spans="1:7" s="70" customFormat="1">
      <c r="A29" s="150"/>
      <c r="B29" s="14"/>
      <c r="C29" s="14"/>
      <c r="D29" s="14"/>
      <c r="E29" s="14"/>
      <c r="F29" s="14"/>
      <c r="G29" s="160"/>
    </row>
    <row r="30" spans="1:7">
      <c r="A30" s="156" t="s">
        <v>137</v>
      </c>
      <c r="B30" s="156"/>
      <c r="C30" s="14"/>
      <c r="D30" s="287" t="s">
        <v>138</v>
      </c>
      <c r="E30" s="287"/>
      <c r="F30" s="14"/>
      <c r="G30" s="14"/>
    </row>
    <row r="31" spans="1:7">
      <c r="A31" s="156"/>
      <c r="B31" s="156"/>
      <c r="C31" s="14"/>
      <c r="D31" s="161"/>
      <c r="E31" s="161"/>
      <c r="F31" s="14"/>
      <c r="G31" s="14"/>
    </row>
    <row r="32" spans="1:7">
      <c r="A32" s="156"/>
      <c r="B32" s="156"/>
      <c r="C32" s="14"/>
      <c r="D32" s="161"/>
      <c r="E32" s="161"/>
      <c r="F32" s="14"/>
      <c r="G32" s="14"/>
    </row>
    <row r="33" spans="1:7">
      <c r="A33" s="287" t="s">
        <v>143</v>
      </c>
      <c r="B33" s="287"/>
      <c r="C33" s="287"/>
      <c r="D33" s="162" t="s">
        <v>144</v>
      </c>
      <c r="E33" s="162"/>
      <c r="F33" s="162"/>
      <c r="G33" s="162"/>
    </row>
    <row r="34" spans="1:7">
      <c r="A34" s="150"/>
      <c r="B34" s="14"/>
      <c r="C34" s="14"/>
      <c r="D34" s="162" t="s">
        <v>145</v>
      </c>
      <c r="E34" s="162"/>
      <c r="F34" s="150"/>
      <c r="G34" s="162"/>
    </row>
    <row r="35" spans="1:7">
      <c r="A35" s="150"/>
      <c r="B35" s="14"/>
      <c r="C35" s="14"/>
      <c r="D35" s="162" t="s">
        <v>146</v>
      </c>
      <c r="E35" s="162"/>
      <c r="F35" s="150"/>
      <c r="G35" s="162"/>
    </row>
    <row r="36" spans="1:7">
      <c r="A36" s="150"/>
      <c r="B36" s="14"/>
      <c r="C36" s="14"/>
      <c r="D36" s="14"/>
      <c r="E36" s="14"/>
      <c r="F36" s="14"/>
      <c r="G36" s="14"/>
    </row>
    <row r="37" spans="1:7" ht="21.75" customHeight="1">
      <c r="A37" s="287" t="s">
        <v>139</v>
      </c>
      <c r="B37" s="287"/>
      <c r="C37" s="14"/>
      <c r="D37" s="287" t="s">
        <v>140</v>
      </c>
      <c r="E37" s="287"/>
      <c r="F37" s="14"/>
      <c r="G37" s="14"/>
    </row>
    <row r="38" spans="1:7">
      <c r="A38" s="150"/>
      <c r="B38" s="14"/>
      <c r="C38" s="14"/>
      <c r="D38" s="14"/>
      <c r="E38" s="14"/>
      <c r="F38" s="14"/>
      <c r="G38" s="14"/>
    </row>
    <row r="39" spans="1:7">
      <c r="A39" s="150" t="s">
        <v>141</v>
      </c>
      <c r="B39" s="14"/>
      <c r="C39" s="14"/>
      <c r="D39" s="162" t="s">
        <v>147</v>
      </c>
      <c r="E39" s="156"/>
      <c r="F39" s="14"/>
      <c r="G39" s="14"/>
    </row>
    <row r="40" spans="1:7">
      <c r="A40" s="14"/>
      <c r="B40" s="14"/>
      <c r="C40" s="14"/>
      <c r="D40" s="158"/>
      <c r="E40" s="156"/>
      <c r="F40" s="14"/>
      <c r="G40" s="14"/>
    </row>
  </sheetData>
  <mergeCells count="21">
    <mergeCell ref="A24:B24"/>
    <mergeCell ref="A1:G3"/>
    <mergeCell ref="A8:C8"/>
    <mergeCell ref="A10:C10"/>
    <mergeCell ref="D10:E10"/>
    <mergeCell ref="A12:B12"/>
    <mergeCell ref="D12:E12"/>
    <mergeCell ref="A14:C14"/>
    <mergeCell ref="D14:F14"/>
    <mergeCell ref="A18:C18"/>
    <mergeCell ref="A20:C20"/>
    <mergeCell ref="D20:F20"/>
    <mergeCell ref="A22:C22"/>
    <mergeCell ref="D22:E22"/>
    <mergeCell ref="A33:C33"/>
    <mergeCell ref="A37:B37"/>
    <mergeCell ref="D37:E37"/>
    <mergeCell ref="A26:B26"/>
    <mergeCell ref="D27:F27"/>
    <mergeCell ref="D28:F28"/>
    <mergeCell ref="D30:E30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activeCell="B22" sqref="B22"/>
    </sheetView>
  </sheetViews>
  <sheetFormatPr defaultRowHeight="15"/>
  <cols>
    <col min="1" max="1" width="43.85546875" customWidth="1"/>
    <col min="2" max="13" width="11.28515625" customWidth="1"/>
    <col min="14" max="14" width="41.28515625" customWidth="1"/>
    <col min="16" max="16" width="10" bestFit="1" customWidth="1"/>
  </cols>
  <sheetData>
    <row r="1" spans="1:14" s="70" customFormat="1" ht="30" customHeight="1">
      <c r="A1" s="210" t="s">
        <v>244</v>
      </c>
      <c r="B1" s="211" t="s">
        <v>245</v>
      </c>
      <c r="C1" s="211" t="s">
        <v>246</v>
      </c>
      <c r="D1" s="211" t="s">
        <v>247</v>
      </c>
      <c r="E1" s="211" t="s">
        <v>248</v>
      </c>
      <c r="F1" s="211" t="s">
        <v>249</v>
      </c>
      <c r="G1" s="211" t="s">
        <v>250</v>
      </c>
      <c r="H1" s="211" t="s">
        <v>251</v>
      </c>
      <c r="I1" s="211" t="s">
        <v>252</v>
      </c>
      <c r="J1" s="211" t="s">
        <v>253</v>
      </c>
      <c r="K1" s="211" t="s">
        <v>254</v>
      </c>
      <c r="L1" s="211" t="s">
        <v>255</v>
      </c>
      <c r="M1" s="211" t="s">
        <v>256</v>
      </c>
      <c r="N1" s="211" t="s">
        <v>257</v>
      </c>
    </row>
    <row r="2" spans="1:14" ht="15.75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4"/>
      <c r="N2" s="20"/>
    </row>
    <row r="3" spans="1:14" ht="15.75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7"/>
      <c r="N3" s="217"/>
    </row>
    <row r="4" spans="1:14" ht="15.75">
      <c r="A4" s="218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20"/>
      <c r="N4" s="21"/>
    </row>
    <row r="5" spans="1:14" ht="30" customHeight="1">
      <c r="A5" s="221" t="s">
        <v>258</v>
      </c>
      <c r="B5" s="222"/>
      <c r="C5" s="222"/>
      <c r="D5" s="222"/>
      <c r="E5" s="222"/>
      <c r="F5" s="222"/>
      <c r="G5" s="222"/>
      <c r="H5" s="223"/>
      <c r="I5" s="223"/>
      <c r="J5" s="224"/>
      <c r="K5" s="224"/>
      <c r="L5" s="224"/>
      <c r="M5" s="225"/>
      <c r="N5" s="226" t="s">
        <v>259</v>
      </c>
    </row>
    <row r="6" spans="1:14" ht="30" customHeight="1">
      <c r="A6" s="227" t="s">
        <v>260</v>
      </c>
      <c r="B6" s="228"/>
      <c r="C6" s="228"/>
      <c r="D6" s="228"/>
      <c r="E6" s="228"/>
      <c r="F6" s="228"/>
      <c r="G6" s="228"/>
      <c r="H6" s="229"/>
      <c r="I6" s="229"/>
      <c r="J6" s="230"/>
      <c r="K6" s="229"/>
      <c r="L6" s="229"/>
      <c r="M6" s="231"/>
      <c r="N6" s="226" t="s">
        <v>261</v>
      </c>
    </row>
    <row r="7" spans="1:14" ht="30" customHeight="1">
      <c r="A7" s="227" t="s">
        <v>262</v>
      </c>
      <c r="B7" s="228"/>
      <c r="C7" s="228"/>
      <c r="D7" s="228"/>
      <c r="E7" s="228"/>
      <c r="F7" s="228"/>
      <c r="G7" s="228"/>
      <c r="H7" s="229"/>
      <c r="I7" s="229"/>
      <c r="J7" s="232"/>
      <c r="K7" s="232"/>
      <c r="L7" s="232"/>
      <c r="M7" s="231"/>
      <c r="N7" s="226" t="s">
        <v>261</v>
      </c>
    </row>
    <row r="8" spans="1:14" ht="30" customHeight="1">
      <c r="A8" s="227" t="s">
        <v>263</v>
      </c>
      <c r="B8" s="228"/>
      <c r="C8" s="228"/>
      <c r="D8" s="228"/>
      <c r="E8" s="228"/>
      <c r="F8" s="228"/>
      <c r="G8" s="228"/>
      <c r="H8" s="229"/>
      <c r="I8" s="229"/>
      <c r="J8" s="229"/>
      <c r="K8" s="229"/>
      <c r="L8" s="229"/>
      <c r="M8" s="231"/>
      <c r="N8" s="226" t="s">
        <v>259</v>
      </c>
    </row>
    <row r="9" spans="1:14" ht="21.75" customHeight="1">
      <c r="A9" s="227" t="s">
        <v>264</v>
      </c>
      <c r="B9" s="233"/>
      <c r="C9" s="233"/>
      <c r="D9" s="288" t="s">
        <v>265</v>
      </c>
      <c r="E9" s="289"/>
      <c r="F9" s="288" t="s">
        <v>266</v>
      </c>
      <c r="G9" s="289"/>
      <c r="H9" s="234"/>
      <c r="I9" s="235"/>
      <c r="J9" s="236"/>
      <c r="K9" s="236"/>
      <c r="L9" s="236"/>
      <c r="M9" s="237"/>
      <c r="N9" s="226" t="s">
        <v>267</v>
      </c>
    </row>
    <row r="10" spans="1:14" ht="30" customHeight="1">
      <c r="A10" s="227" t="s">
        <v>268</v>
      </c>
      <c r="B10" s="228"/>
      <c r="C10" s="228"/>
      <c r="D10" s="228"/>
      <c r="E10" s="228"/>
      <c r="F10" s="228"/>
      <c r="G10" s="228"/>
      <c r="H10" s="229"/>
      <c r="I10" s="229"/>
      <c r="J10" s="229"/>
      <c r="K10" s="229"/>
      <c r="L10" s="229"/>
      <c r="M10" s="231"/>
      <c r="N10" s="226" t="s">
        <v>269</v>
      </c>
    </row>
    <row r="11" spans="1:14" ht="30" customHeight="1">
      <c r="A11" s="227" t="s">
        <v>270</v>
      </c>
      <c r="B11" s="228"/>
      <c r="C11" s="228"/>
      <c r="D11" s="228"/>
      <c r="E11" s="228"/>
      <c r="F11" s="228"/>
      <c r="G11" s="228"/>
      <c r="H11" s="229"/>
      <c r="I11" s="229"/>
      <c r="J11" s="232"/>
      <c r="K11" s="232"/>
      <c r="L11" s="232"/>
      <c r="M11" s="238"/>
      <c r="N11" s="226" t="s">
        <v>269</v>
      </c>
    </row>
    <row r="12" spans="1:14" ht="30" customHeight="1">
      <c r="A12" s="227" t="s">
        <v>271</v>
      </c>
      <c r="B12" s="228"/>
      <c r="C12" s="228"/>
      <c r="D12" s="228"/>
      <c r="E12" s="228"/>
      <c r="F12" s="228"/>
      <c r="G12" s="228"/>
      <c r="H12" s="229"/>
      <c r="I12" s="229"/>
      <c r="J12" s="232"/>
      <c r="K12" s="232"/>
      <c r="L12" s="232"/>
      <c r="M12" s="238"/>
      <c r="N12" s="226" t="s">
        <v>272</v>
      </c>
    </row>
    <row r="13" spans="1:14" ht="30" customHeight="1">
      <c r="A13" s="239" t="s">
        <v>273</v>
      </c>
      <c r="B13" s="228"/>
      <c r="C13" s="233"/>
      <c r="D13" s="233"/>
      <c r="E13" s="233"/>
      <c r="F13" s="233"/>
      <c r="G13" s="233"/>
      <c r="H13" s="240"/>
      <c r="I13" s="240"/>
      <c r="J13" s="240"/>
      <c r="K13" s="240"/>
      <c r="L13" s="240"/>
      <c r="M13" s="237"/>
      <c r="N13" s="226" t="s">
        <v>274</v>
      </c>
    </row>
    <row r="14" spans="1:14" ht="30" customHeight="1">
      <c r="A14" s="239" t="s">
        <v>275</v>
      </c>
      <c r="B14" s="241"/>
      <c r="C14" s="241"/>
      <c r="D14" s="241"/>
      <c r="E14" s="241"/>
      <c r="F14" s="241"/>
      <c r="G14" s="241"/>
      <c r="H14" s="242"/>
      <c r="I14" s="242"/>
      <c r="J14" s="242"/>
      <c r="K14" s="242"/>
      <c r="L14" s="242"/>
      <c r="M14" s="242"/>
      <c r="N14" s="226" t="s">
        <v>276</v>
      </c>
    </row>
    <row r="15" spans="1:14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151"/>
    </row>
  </sheetData>
  <mergeCells count="2">
    <mergeCell ref="D9:E9"/>
    <mergeCell ref="F9:G9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F26" sqref="E25:F26"/>
    </sheetView>
  </sheetViews>
  <sheetFormatPr defaultRowHeight="15"/>
  <cols>
    <col min="1" max="1" width="12.28515625" customWidth="1"/>
    <col min="2" max="2" width="13.7109375" customWidth="1"/>
    <col min="3" max="3" width="6.7109375" customWidth="1"/>
    <col min="4" max="4" width="23.140625" customWidth="1"/>
    <col min="5" max="5" width="7.28515625" customWidth="1"/>
    <col min="6" max="6" width="16.42578125" customWidth="1"/>
    <col min="7" max="7" width="13.42578125" customWidth="1"/>
    <col min="8" max="8" width="12.28515625" customWidth="1"/>
    <col min="9" max="9" width="12.7109375" customWidth="1"/>
    <col min="10" max="10" width="11.5703125" customWidth="1"/>
    <col min="11" max="11" width="11.85546875" customWidth="1"/>
    <col min="12" max="13" width="13.28515625" customWidth="1"/>
    <col min="14" max="14" width="13.42578125" customWidth="1"/>
    <col min="16" max="16" width="10" bestFit="1" customWidth="1"/>
  </cols>
  <sheetData>
    <row r="1" spans="1:7" ht="21.75" customHeight="1">
      <c r="A1" s="290"/>
      <c r="B1" s="290"/>
      <c r="D1" s="290"/>
      <c r="E1" s="290"/>
    </row>
    <row r="2" spans="1:7" ht="19.5" customHeight="1">
      <c r="A2" s="291" t="s">
        <v>148</v>
      </c>
      <c r="B2" s="291"/>
      <c r="C2" s="291"/>
      <c r="D2" s="291"/>
      <c r="E2" s="291"/>
      <c r="F2" s="291"/>
      <c r="G2" s="153"/>
    </row>
    <row r="3" spans="1:7" ht="19.5" customHeight="1">
      <c r="A3" s="163"/>
      <c r="B3" s="153"/>
      <c r="C3" s="153"/>
      <c r="D3" s="153"/>
      <c r="E3" s="164"/>
      <c r="F3" s="153"/>
      <c r="G3" s="153"/>
    </row>
    <row r="4" spans="1:7" ht="19.5" customHeight="1">
      <c r="A4" s="291" t="s">
        <v>185</v>
      </c>
      <c r="B4" s="291"/>
      <c r="C4" s="291"/>
      <c r="D4" s="291"/>
      <c r="E4" s="291"/>
      <c r="F4" s="291"/>
      <c r="G4" s="153"/>
    </row>
    <row r="5" spans="1:7" ht="21">
      <c r="A5" s="163"/>
      <c r="B5" s="153"/>
      <c r="C5" s="153"/>
      <c r="D5" s="153"/>
      <c r="E5" s="153"/>
      <c r="F5" s="153"/>
      <c r="G5" s="153"/>
    </row>
    <row r="6" spans="1:7" ht="21">
      <c r="A6" s="152"/>
      <c r="B6" s="153"/>
      <c r="C6" s="153"/>
      <c r="D6" s="153"/>
      <c r="E6" s="153"/>
      <c r="F6" s="153"/>
      <c r="G6" s="153"/>
    </row>
    <row r="7" spans="1:7" ht="21">
      <c r="A7" s="152"/>
      <c r="B7" s="153"/>
      <c r="C7" s="153"/>
      <c r="D7" s="153"/>
      <c r="E7" s="153"/>
      <c r="F7" s="153"/>
      <c r="G7" s="153"/>
    </row>
    <row r="8" spans="1:7" ht="21">
      <c r="A8" s="152"/>
      <c r="B8" s="153"/>
      <c r="C8" s="153"/>
      <c r="D8" s="153"/>
      <c r="E8" s="153"/>
      <c r="F8" s="153"/>
      <c r="G8" s="153"/>
    </row>
    <row r="9" spans="1:7" ht="21">
      <c r="A9" s="152"/>
      <c r="B9" s="153"/>
      <c r="C9" s="153"/>
      <c r="D9" s="153"/>
      <c r="E9" s="153"/>
      <c r="F9" s="153"/>
      <c r="G9" s="153"/>
    </row>
    <row r="10" spans="1:7" ht="21">
      <c r="A10" s="152"/>
      <c r="B10" s="153"/>
      <c r="C10" s="153"/>
      <c r="D10" s="153"/>
      <c r="E10" s="153"/>
      <c r="F10" s="153"/>
      <c r="G10" s="153"/>
    </row>
    <row r="11" spans="1:7" ht="21">
      <c r="A11" s="152"/>
      <c r="B11" s="153"/>
      <c r="C11" s="153"/>
      <c r="D11" s="153"/>
      <c r="E11" s="153"/>
      <c r="F11" s="153"/>
      <c r="G11" s="153"/>
    </row>
    <row r="12" spans="1:7" ht="21">
      <c r="A12" s="152"/>
      <c r="B12" s="153"/>
      <c r="C12" s="153"/>
      <c r="D12" s="153"/>
      <c r="E12" s="153"/>
      <c r="F12" s="153"/>
      <c r="G12" s="153"/>
    </row>
    <row r="13" spans="1:7" ht="21">
      <c r="A13" s="152"/>
      <c r="B13" s="153"/>
      <c r="C13" s="153"/>
      <c r="D13" s="153"/>
      <c r="E13" s="177"/>
      <c r="F13" s="205"/>
      <c r="G13" s="177"/>
    </row>
    <row r="14" spans="1:7" ht="21">
      <c r="A14" s="152"/>
      <c r="B14" s="153"/>
      <c r="C14" s="153"/>
      <c r="D14" s="153"/>
      <c r="E14" s="177"/>
      <c r="F14" s="205"/>
      <c r="G14" s="177"/>
    </row>
    <row r="15" spans="1:7" ht="21">
      <c r="A15" s="152" t="s">
        <v>149</v>
      </c>
      <c r="B15" s="14"/>
      <c r="C15" s="14"/>
      <c r="D15" s="14"/>
      <c r="E15" s="178"/>
      <c r="F15" s="206">
        <f>PRIHOD!D54</f>
        <v>9308073</v>
      </c>
      <c r="G15" s="177"/>
    </row>
    <row r="16" spans="1:7" ht="21">
      <c r="A16" s="152"/>
      <c r="B16" s="14"/>
      <c r="C16" s="14"/>
      <c r="D16" s="14"/>
      <c r="E16" s="178"/>
      <c r="F16" s="206"/>
      <c r="G16" s="177"/>
    </row>
    <row r="17" spans="1:7" ht="21">
      <c r="A17" s="152" t="s">
        <v>150</v>
      </c>
      <c r="B17" s="14"/>
      <c r="C17" s="14"/>
      <c r="D17" s="14"/>
      <c r="E17" s="178"/>
      <c r="F17" s="206">
        <f>RASHOD!D111</f>
        <v>9247455.4499999993</v>
      </c>
      <c r="G17" s="177"/>
    </row>
    <row r="18" spans="1:7" ht="21">
      <c r="A18" s="152"/>
      <c r="B18" s="14"/>
      <c r="C18" s="14"/>
      <c r="D18" s="14"/>
      <c r="E18" s="14"/>
      <c r="F18" s="207"/>
      <c r="G18" s="153"/>
    </row>
    <row r="19" spans="1:7" ht="21">
      <c r="A19" s="152" t="s">
        <v>151</v>
      </c>
      <c r="B19" s="14"/>
      <c r="C19" s="14"/>
      <c r="D19" s="14"/>
      <c r="E19" s="14"/>
      <c r="F19" s="208">
        <f>F15-F17</f>
        <v>60617.550000000745</v>
      </c>
      <c r="G19" s="153"/>
    </row>
    <row r="20" spans="1:7" ht="18.75">
      <c r="A20" s="165"/>
      <c r="B20" s="153"/>
      <c r="C20" s="153"/>
      <c r="D20" s="153"/>
      <c r="E20" s="153"/>
      <c r="F20" s="70"/>
      <c r="G20" s="153"/>
    </row>
    <row r="21" spans="1:7" ht="21">
      <c r="A21" s="152"/>
      <c r="B21" s="153"/>
      <c r="C21" s="153"/>
      <c r="D21" s="153"/>
      <c r="E21" s="153"/>
      <c r="F21" s="70"/>
      <c r="G21" s="153"/>
    </row>
    <row r="22" spans="1:7">
      <c r="F22" s="70"/>
    </row>
  </sheetData>
  <mergeCells count="4">
    <mergeCell ref="A1:B1"/>
    <mergeCell ref="D1:E1"/>
    <mergeCell ref="A2:F2"/>
    <mergeCell ref="A4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workbookViewId="0">
      <selection activeCell="C54" sqref="C54"/>
    </sheetView>
  </sheetViews>
  <sheetFormatPr defaultRowHeight="15"/>
  <cols>
    <col min="1" max="1" width="38" customWidth="1"/>
    <col min="2" max="2" width="13.42578125" customWidth="1"/>
    <col min="3" max="3" width="13.5703125" customWidth="1"/>
    <col min="4" max="4" width="13.42578125" customWidth="1"/>
    <col min="5" max="5" width="9.28515625" customWidth="1"/>
    <col min="6" max="6" width="11.7109375" customWidth="1"/>
    <col min="7" max="7" width="5.7109375" customWidth="1"/>
    <col min="8" max="8" width="12.7109375" customWidth="1"/>
    <col min="10" max="10" width="9.140625" customWidth="1"/>
  </cols>
  <sheetData>
    <row r="1" spans="1:8" s="6" customFormat="1" ht="48" customHeight="1" thickBot="1">
      <c r="A1" s="292" t="s">
        <v>186</v>
      </c>
      <c r="B1" s="292"/>
      <c r="C1" s="292"/>
      <c r="D1" s="292"/>
      <c r="E1" s="292"/>
      <c r="F1" s="292"/>
    </row>
    <row r="2" spans="1:8" ht="18" customHeight="1" thickBot="1">
      <c r="A2" s="301" t="s">
        <v>107</v>
      </c>
      <c r="B2" s="302"/>
      <c r="C2" s="302"/>
      <c r="D2" s="302"/>
      <c r="E2" s="302"/>
      <c r="F2" s="303"/>
    </row>
    <row r="3" spans="1:8" ht="18" customHeight="1">
      <c r="A3" s="104" t="s">
        <v>108</v>
      </c>
      <c r="B3" s="105"/>
      <c r="C3" s="106"/>
      <c r="D3" s="105"/>
      <c r="E3" s="105"/>
      <c r="F3" s="107"/>
    </row>
    <row r="4" spans="1:8">
      <c r="A4" s="307" t="s">
        <v>112</v>
      </c>
      <c r="B4" s="310" t="s">
        <v>113</v>
      </c>
      <c r="C4" s="41" t="s">
        <v>68</v>
      </c>
      <c r="D4" s="310" t="s">
        <v>187</v>
      </c>
      <c r="E4" s="20" t="s">
        <v>58</v>
      </c>
      <c r="F4" s="109" t="s">
        <v>58</v>
      </c>
    </row>
    <row r="5" spans="1:8">
      <c r="A5" s="308"/>
      <c r="B5" s="311"/>
      <c r="C5" s="42" t="s">
        <v>188</v>
      </c>
      <c r="D5" s="311"/>
      <c r="E5" s="4"/>
      <c r="F5" s="111"/>
    </row>
    <row r="6" spans="1:8">
      <c r="A6" s="309"/>
      <c r="B6" s="312"/>
      <c r="C6" s="43" t="s">
        <v>106</v>
      </c>
      <c r="D6" s="312"/>
      <c r="E6" s="21" t="s">
        <v>59</v>
      </c>
      <c r="F6" s="113" t="s">
        <v>60</v>
      </c>
    </row>
    <row r="7" spans="1:8">
      <c r="A7" s="114">
        <v>1</v>
      </c>
      <c r="B7" s="47">
        <v>2</v>
      </c>
      <c r="C7" s="44">
        <v>3</v>
      </c>
      <c r="D7" s="47">
        <v>4</v>
      </c>
      <c r="E7" s="2">
        <v>5</v>
      </c>
      <c r="F7" s="115">
        <v>6</v>
      </c>
    </row>
    <row r="8" spans="1:8" ht="14.1" customHeight="1">
      <c r="A8" s="129" t="s">
        <v>66</v>
      </c>
      <c r="B8" s="102">
        <v>6653500</v>
      </c>
      <c r="C8" s="103">
        <v>5024617</v>
      </c>
      <c r="D8" s="102">
        <v>6956500</v>
      </c>
      <c r="E8" s="101">
        <f>D8/B8</f>
        <v>1.0455399413842339</v>
      </c>
      <c r="F8" s="130">
        <f>D8/C8</f>
        <v>1.3844836332799098</v>
      </c>
      <c r="H8" s="13"/>
    </row>
    <row r="9" spans="1:8">
      <c r="A9" s="117" t="s">
        <v>28</v>
      </c>
      <c r="B9" s="79">
        <v>38700</v>
      </c>
      <c r="C9" s="45">
        <v>41583</v>
      </c>
      <c r="D9" s="79">
        <v>41583</v>
      </c>
      <c r="E9" s="7">
        <f t="shared" ref="E9:E28" si="0">D9/B9</f>
        <v>1.0744961240310078</v>
      </c>
      <c r="F9" s="116">
        <f t="shared" ref="F9:F28" si="1">D9/C9</f>
        <v>1</v>
      </c>
    </row>
    <row r="10" spans="1:8">
      <c r="A10" s="117" t="s">
        <v>207</v>
      </c>
      <c r="B10" s="79"/>
      <c r="C10" s="45">
        <v>12140</v>
      </c>
      <c r="D10" s="79">
        <v>12140</v>
      </c>
      <c r="E10" s="7"/>
      <c r="F10" s="116">
        <f t="shared" si="1"/>
        <v>1</v>
      </c>
    </row>
    <row r="11" spans="1:8">
      <c r="A11" s="117" t="s">
        <v>208</v>
      </c>
      <c r="B11" s="79"/>
      <c r="C11" s="45">
        <v>290</v>
      </c>
      <c r="D11" s="79">
        <v>300</v>
      </c>
      <c r="E11" s="7"/>
      <c r="F11" s="116">
        <f t="shared" si="1"/>
        <v>1.0344827586206897</v>
      </c>
    </row>
    <row r="12" spans="1:8">
      <c r="A12" s="117" t="s">
        <v>29</v>
      </c>
      <c r="B12" s="79">
        <v>1259728.43</v>
      </c>
      <c r="C12" s="80">
        <v>1068023</v>
      </c>
      <c r="D12" s="79">
        <v>1068500</v>
      </c>
      <c r="E12" s="7">
        <f t="shared" si="0"/>
        <v>0.84819868675981225</v>
      </c>
      <c r="F12" s="116">
        <f t="shared" si="1"/>
        <v>1.0004466195952708</v>
      </c>
      <c r="G12" s="82"/>
    </row>
    <row r="13" spans="1:8">
      <c r="A13" s="117" t="s">
        <v>30</v>
      </c>
      <c r="B13" s="48">
        <v>65500</v>
      </c>
      <c r="C13" s="45">
        <v>66335</v>
      </c>
      <c r="D13" s="48">
        <v>66500</v>
      </c>
      <c r="E13" s="7">
        <f t="shared" si="0"/>
        <v>1.0152671755725191</v>
      </c>
      <c r="F13" s="116">
        <f t="shared" si="1"/>
        <v>1.0024873746890781</v>
      </c>
    </row>
    <row r="14" spans="1:8">
      <c r="A14" s="118" t="s">
        <v>31</v>
      </c>
      <c r="B14" s="49">
        <v>272500</v>
      </c>
      <c r="C14" s="80">
        <v>234830</v>
      </c>
      <c r="D14" s="49">
        <v>235000</v>
      </c>
      <c r="E14" s="7">
        <f t="shared" si="0"/>
        <v>0.86238532110091748</v>
      </c>
      <c r="F14" s="116">
        <f t="shared" si="1"/>
        <v>1.0007239279478772</v>
      </c>
    </row>
    <row r="15" spans="1:8">
      <c r="A15" s="118" t="s">
        <v>72</v>
      </c>
      <c r="B15" s="49">
        <v>6700</v>
      </c>
      <c r="C15" s="45">
        <v>7812</v>
      </c>
      <c r="D15" s="49">
        <v>7850</v>
      </c>
      <c r="E15" s="7">
        <f t="shared" si="0"/>
        <v>1.1716417910447761</v>
      </c>
      <c r="F15" s="116">
        <f t="shared" si="1"/>
        <v>1.0048643113159241</v>
      </c>
    </row>
    <row r="16" spans="1:8">
      <c r="A16" s="118" t="s">
        <v>43</v>
      </c>
      <c r="B16" s="49">
        <v>22000</v>
      </c>
      <c r="C16" s="80">
        <v>61918</v>
      </c>
      <c r="D16" s="49">
        <v>62000</v>
      </c>
      <c r="E16" s="7">
        <f t="shared" si="0"/>
        <v>2.8181818181818183</v>
      </c>
      <c r="F16" s="116">
        <f t="shared" si="1"/>
        <v>1.0013243321812719</v>
      </c>
    </row>
    <row r="17" spans="1:8">
      <c r="A17" s="118" t="s">
        <v>77</v>
      </c>
      <c r="B17" s="49"/>
      <c r="C17" s="198">
        <v>195000</v>
      </c>
      <c r="D17" s="49">
        <v>195000</v>
      </c>
      <c r="E17" s="7"/>
      <c r="F17" s="116">
        <f t="shared" si="1"/>
        <v>1</v>
      </c>
      <c r="G17" s="82"/>
    </row>
    <row r="18" spans="1:8">
      <c r="A18" s="118" t="s">
        <v>178</v>
      </c>
      <c r="B18" s="92">
        <v>50300</v>
      </c>
      <c r="C18" s="59">
        <v>64522</v>
      </c>
      <c r="D18" s="92">
        <v>65000</v>
      </c>
      <c r="E18" s="7">
        <f t="shared" si="0"/>
        <v>1.2922465208747516</v>
      </c>
      <c r="F18" s="116">
        <f t="shared" si="1"/>
        <v>1.0074083258423483</v>
      </c>
    </row>
    <row r="19" spans="1:8" s="70" customFormat="1">
      <c r="A19" s="119" t="s">
        <v>238</v>
      </c>
      <c r="B19" s="71">
        <v>30000</v>
      </c>
      <c r="C19" s="46">
        <v>120000</v>
      </c>
      <c r="D19" s="71">
        <v>30000</v>
      </c>
      <c r="E19" s="7">
        <f t="shared" si="0"/>
        <v>1</v>
      </c>
      <c r="F19" s="120">
        <f t="shared" ref="F19:F26" si="2">D19/C19</f>
        <v>0.25</v>
      </c>
    </row>
    <row r="20" spans="1:8" s="70" customFormat="1">
      <c r="A20" s="119" t="s">
        <v>237</v>
      </c>
      <c r="B20" s="71"/>
      <c r="C20" s="46">
        <v>148000</v>
      </c>
      <c r="D20" s="71">
        <v>30000</v>
      </c>
      <c r="E20" s="7"/>
      <c r="F20" s="120">
        <f t="shared" si="2"/>
        <v>0.20270270270270271</v>
      </c>
    </row>
    <row r="21" spans="1:8">
      <c r="A21" s="119" t="s">
        <v>78</v>
      </c>
      <c r="B21" s="71">
        <v>1100</v>
      </c>
      <c r="C21" s="141">
        <v>1390</v>
      </c>
      <c r="D21" s="71">
        <v>0</v>
      </c>
      <c r="E21" s="7">
        <f t="shared" si="0"/>
        <v>0</v>
      </c>
      <c r="F21" s="120">
        <f t="shared" si="2"/>
        <v>0</v>
      </c>
    </row>
    <row r="22" spans="1:8">
      <c r="A22" s="119" t="s">
        <v>79</v>
      </c>
      <c r="B22" s="71">
        <v>7500</v>
      </c>
      <c r="C22" s="141">
        <v>6224</v>
      </c>
      <c r="D22" s="71">
        <v>2500</v>
      </c>
      <c r="E22" s="7">
        <f t="shared" si="0"/>
        <v>0.33333333333333331</v>
      </c>
      <c r="F22" s="120">
        <f t="shared" si="2"/>
        <v>0.40167095115681234</v>
      </c>
      <c r="H22" s="82"/>
    </row>
    <row r="23" spans="1:8">
      <c r="A23" s="121" t="s">
        <v>41</v>
      </c>
      <c r="B23" s="48">
        <v>39500</v>
      </c>
      <c r="C23" s="46">
        <v>35312</v>
      </c>
      <c r="D23" s="48">
        <v>35500</v>
      </c>
      <c r="E23" s="7">
        <f t="shared" si="0"/>
        <v>0.89873417721518989</v>
      </c>
      <c r="F23" s="120">
        <f t="shared" si="2"/>
        <v>1.0053239691889442</v>
      </c>
    </row>
    <row r="24" spans="1:8">
      <c r="A24" s="121" t="s">
        <v>71</v>
      </c>
      <c r="B24" s="48">
        <v>15600</v>
      </c>
      <c r="C24" s="46">
        <v>14883</v>
      </c>
      <c r="D24" s="48">
        <v>15000</v>
      </c>
      <c r="E24" s="7">
        <f t="shared" si="0"/>
        <v>0.96153846153846156</v>
      </c>
      <c r="F24" s="120">
        <f t="shared" si="2"/>
        <v>1.0078613182826044</v>
      </c>
    </row>
    <row r="25" spans="1:8">
      <c r="A25" s="121" t="s">
        <v>99</v>
      </c>
      <c r="B25" s="52">
        <v>0</v>
      </c>
      <c r="C25" s="40">
        <v>11954</v>
      </c>
      <c r="D25" s="52">
        <v>12000</v>
      </c>
      <c r="E25" s="7"/>
      <c r="F25" s="120">
        <f t="shared" si="2"/>
        <v>1.0038480843232391</v>
      </c>
      <c r="G25" s="82"/>
      <c r="H25" s="82"/>
    </row>
    <row r="26" spans="1:8" s="82" customFormat="1">
      <c r="A26" s="122" t="s">
        <v>209</v>
      </c>
      <c r="B26" s="71"/>
      <c r="C26" s="40">
        <v>1062</v>
      </c>
      <c r="D26" s="71">
        <v>1100</v>
      </c>
      <c r="E26" s="7"/>
      <c r="F26" s="120">
        <f t="shared" si="2"/>
        <v>1.0357815442561205</v>
      </c>
    </row>
    <row r="27" spans="1:8">
      <c r="A27" s="121" t="s">
        <v>65</v>
      </c>
      <c r="B27" s="48">
        <v>10000</v>
      </c>
      <c r="C27" s="40"/>
      <c r="D27" s="48">
        <v>10000</v>
      </c>
      <c r="E27" s="7">
        <f t="shared" si="0"/>
        <v>1</v>
      </c>
      <c r="F27" s="120"/>
    </row>
    <row r="28" spans="1:8" ht="15.75" thickBot="1">
      <c r="A28" s="123" t="s">
        <v>0</v>
      </c>
      <c r="B28" s="124">
        <f>SUM(B8:B27)</f>
        <v>8472628.4299999997</v>
      </c>
      <c r="C28" s="124">
        <f>SUM(C8:C27)</f>
        <v>7115895</v>
      </c>
      <c r="D28" s="124">
        <f>SUM(D8:D27)</f>
        <v>8846473</v>
      </c>
      <c r="E28" s="124">
        <f t="shared" si="0"/>
        <v>1.0441238009064915</v>
      </c>
      <c r="F28" s="125">
        <f t="shared" si="1"/>
        <v>1.2431989229745521</v>
      </c>
    </row>
    <row r="29" spans="1:8" ht="15.75" thickBot="1">
      <c r="B29" s="18"/>
      <c r="C29" s="5"/>
      <c r="D29" s="18"/>
    </row>
    <row r="30" spans="1:8" ht="18" customHeight="1">
      <c r="A30" s="104" t="s">
        <v>109</v>
      </c>
      <c r="B30" s="105"/>
      <c r="C30" s="106"/>
      <c r="D30" s="105"/>
      <c r="E30" s="105"/>
      <c r="F30" s="107"/>
    </row>
    <row r="31" spans="1:8">
      <c r="A31" s="108" t="s">
        <v>27</v>
      </c>
      <c r="B31" s="310" t="s">
        <v>113</v>
      </c>
      <c r="C31" s="41" t="s">
        <v>68</v>
      </c>
      <c r="D31" s="310" t="s">
        <v>187</v>
      </c>
      <c r="E31" s="20" t="s">
        <v>58</v>
      </c>
      <c r="F31" s="109" t="s">
        <v>58</v>
      </c>
    </row>
    <row r="32" spans="1:8">
      <c r="A32" s="110" t="s">
        <v>32</v>
      </c>
      <c r="B32" s="311"/>
      <c r="C32" s="42" t="s">
        <v>188</v>
      </c>
      <c r="D32" s="311"/>
      <c r="E32" s="4"/>
      <c r="F32" s="111"/>
    </row>
    <row r="33" spans="1:7">
      <c r="A33" s="112" t="s">
        <v>1</v>
      </c>
      <c r="B33" s="312"/>
      <c r="C33" s="43" t="s">
        <v>106</v>
      </c>
      <c r="D33" s="312"/>
      <c r="E33" s="21" t="s">
        <v>59</v>
      </c>
      <c r="F33" s="113" t="s">
        <v>60</v>
      </c>
    </row>
    <row r="34" spans="1:7">
      <c r="A34" s="114">
        <v>1</v>
      </c>
      <c r="B34" s="47">
        <v>2</v>
      </c>
      <c r="C34" s="44">
        <v>3</v>
      </c>
      <c r="D34" s="47">
        <v>4</v>
      </c>
      <c r="E34" s="2">
        <v>5</v>
      </c>
      <c r="F34" s="115">
        <v>6</v>
      </c>
    </row>
    <row r="35" spans="1:7">
      <c r="A35" s="117" t="s">
        <v>33</v>
      </c>
      <c r="B35" s="71">
        <v>430500</v>
      </c>
      <c r="C35" s="40">
        <v>374344</v>
      </c>
      <c r="D35" s="71">
        <v>375000</v>
      </c>
      <c r="E35" s="7">
        <f>D35/B35</f>
        <v>0.87108013937282225</v>
      </c>
      <c r="F35" s="116">
        <f>D35/C35</f>
        <v>1.0017523988630779</v>
      </c>
    </row>
    <row r="36" spans="1:7">
      <c r="A36" s="121" t="s">
        <v>110</v>
      </c>
      <c r="B36" s="48">
        <v>500</v>
      </c>
      <c r="C36" s="40">
        <v>500</v>
      </c>
      <c r="D36" s="48">
        <v>0</v>
      </c>
      <c r="E36" s="17">
        <f t="shared" ref="E36:E41" si="3">D36/B36</f>
        <v>0</v>
      </c>
      <c r="F36" s="120">
        <f t="shared" ref="F36:F41" si="4">D36/C36</f>
        <v>0</v>
      </c>
    </row>
    <row r="37" spans="1:7">
      <c r="A37" s="121" t="s">
        <v>40</v>
      </c>
      <c r="B37" s="48">
        <v>30000</v>
      </c>
      <c r="C37" s="40">
        <v>30000</v>
      </c>
      <c r="D37" s="48">
        <v>30000</v>
      </c>
      <c r="E37" s="17">
        <f>D37/B37</f>
        <v>1</v>
      </c>
      <c r="F37" s="120">
        <f t="shared" si="4"/>
        <v>1</v>
      </c>
    </row>
    <row r="38" spans="1:7" s="70" customFormat="1">
      <c r="A38" s="119" t="s">
        <v>83</v>
      </c>
      <c r="B38" s="71">
        <v>6000</v>
      </c>
      <c r="C38" s="40">
        <v>6000</v>
      </c>
      <c r="D38" s="71">
        <v>1000</v>
      </c>
      <c r="E38" s="17">
        <f>D38/B38</f>
        <v>0.16666666666666666</v>
      </c>
      <c r="F38" s="120">
        <f t="shared" si="4"/>
        <v>0.16666666666666666</v>
      </c>
    </row>
    <row r="39" spans="1:7">
      <c r="A39" s="121" t="s">
        <v>69</v>
      </c>
      <c r="B39" s="48">
        <v>2400</v>
      </c>
      <c r="C39" s="40">
        <v>2400</v>
      </c>
      <c r="D39" s="48">
        <v>2400</v>
      </c>
      <c r="E39" s="17">
        <f>D39/B39</f>
        <v>1</v>
      </c>
      <c r="F39" s="120">
        <f t="shared" si="4"/>
        <v>1</v>
      </c>
    </row>
    <row r="40" spans="1:7" s="14" customFormat="1">
      <c r="A40" s="119" t="s">
        <v>76</v>
      </c>
      <c r="B40" s="71">
        <v>2500</v>
      </c>
      <c r="C40" s="40"/>
      <c r="D40" s="71"/>
      <c r="E40" s="17">
        <f t="shared" si="3"/>
        <v>0</v>
      </c>
      <c r="F40" s="120"/>
      <c r="G40" s="69"/>
    </row>
    <row r="41" spans="1:7" s="14" customFormat="1">
      <c r="A41" s="122" t="s">
        <v>45</v>
      </c>
      <c r="B41" s="71">
        <v>30000</v>
      </c>
      <c r="C41" s="72">
        <v>45691.5</v>
      </c>
      <c r="D41" s="71">
        <v>30000</v>
      </c>
      <c r="E41" s="73">
        <f t="shared" si="3"/>
        <v>1</v>
      </c>
      <c r="F41" s="120">
        <f t="shared" si="4"/>
        <v>0.65657726272939165</v>
      </c>
      <c r="G41" s="69"/>
    </row>
    <row r="42" spans="1:7">
      <c r="A42" s="121" t="s">
        <v>34</v>
      </c>
      <c r="B42" s="71">
        <v>9500</v>
      </c>
      <c r="C42" s="40">
        <v>555.87</v>
      </c>
      <c r="D42" s="71">
        <v>600</v>
      </c>
      <c r="E42" s="17">
        <f>D42/B42</f>
        <v>6.3157894736842107E-2</v>
      </c>
      <c r="F42" s="120">
        <f>D42/C42</f>
        <v>1.0793890657887635</v>
      </c>
    </row>
    <row r="43" spans="1:7" ht="15.75" thickBot="1">
      <c r="A43" s="123" t="s">
        <v>0</v>
      </c>
      <c r="B43" s="124">
        <f>SUM(B35:B42)</f>
        <v>511400</v>
      </c>
      <c r="C43" s="124">
        <f>SUM(C35:C42)</f>
        <v>459491.37</v>
      </c>
      <c r="D43" s="124">
        <f>SUM(D35:D42)</f>
        <v>439000</v>
      </c>
      <c r="E43" s="175">
        <f>D43/B43</f>
        <v>0.85842784513101289</v>
      </c>
      <c r="F43" s="176">
        <f>D43/C43</f>
        <v>0.95540423316329093</v>
      </c>
    </row>
    <row r="44" spans="1:7" ht="16.5" thickBot="1">
      <c r="A44" s="15"/>
      <c r="B44" s="18"/>
      <c r="D44" s="18"/>
    </row>
    <row r="45" spans="1:7" ht="18" customHeight="1" thickBot="1">
      <c r="A45" s="304" t="s">
        <v>111</v>
      </c>
      <c r="B45" s="305"/>
      <c r="C45" s="305"/>
      <c r="D45" s="305"/>
      <c r="E45" s="305"/>
      <c r="F45" s="306"/>
    </row>
    <row r="46" spans="1:7" s="15" customFormat="1" ht="15.75">
      <c r="A46" s="110" t="s">
        <v>27</v>
      </c>
      <c r="B46" s="310" t="s">
        <v>113</v>
      </c>
      <c r="C46" s="41" t="s">
        <v>68</v>
      </c>
      <c r="D46" s="310" t="s">
        <v>187</v>
      </c>
      <c r="E46" s="4" t="s">
        <v>58</v>
      </c>
      <c r="F46" s="111" t="s">
        <v>58</v>
      </c>
    </row>
    <row r="47" spans="1:7" s="15" customFormat="1" ht="15.75">
      <c r="A47" s="110" t="s">
        <v>32</v>
      </c>
      <c r="B47" s="311"/>
      <c r="C47" s="42" t="s">
        <v>188</v>
      </c>
      <c r="D47" s="311"/>
      <c r="E47" s="4"/>
      <c r="F47" s="111"/>
    </row>
    <row r="48" spans="1:7">
      <c r="A48" s="112" t="s">
        <v>1</v>
      </c>
      <c r="B48" s="312"/>
      <c r="C48" s="43" t="s">
        <v>106</v>
      </c>
      <c r="D48" s="312"/>
      <c r="E48" s="21" t="s">
        <v>59</v>
      </c>
      <c r="F48" s="113" t="s">
        <v>60</v>
      </c>
    </row>
    <row r="49" spans="1:6">
      <c r="A49" s="114">
        <v>1</v>
      </c>
      <c r="B49" s="47">
        <v>2</v>
      </c>
      <c r="C49" s="44">
        <v>3</v>
      </c>
      <c r="D49" s="47">
        <v>4</v>
      </c>
      <c r="E49" s="2">
        <v>5</v>
      </c>
      <c r="F49" s="115">
        <v>6</v>
      </c>
    </row>
    <row r="50" spans="1:6">
      <c r="A50" s="122" t="s">
        <v>54</v>
      </c>
      <c r="B50" s="71">
        <v>11200</v>
      </c>
      <c r="C50" s="72">
        <v>4073.49</v>
      </c>
      <c r="D50" s="71">
        <v>4100</v>
      </c>
      <c r="E50" s="73">
        <f>D50/B50</f>
        <v>0.36607142857142855</v>
      </c>
      <c r="F50" s="120">
        <f>D50/C50</f>
        <v>1.0065079330009403</v>
      </c>
    </row>
    <row r="51" spans="1:6">
      <c r="A51" s="293" t="s">
        <v>53</v>
      </c>
      <c r="B51" s="295">
        <v>46000</v>
      </c>
      <c r="C51" s="313">
        <v>18457</v>
      </c>
      <c r="D51" s="295">
        <v>18500</v>
      </c>
      <c r="E51" s="297">
        <f>D51/B51</f>
        <v>0.40217391304347827</v>
      </c>
      <c r="F51" s="299">
        <f>D51/C51</f>
        <v>1.0023297393942678</v>
      </c>
    </row>
    <row r="52" spans="1:6">
      <c r="A52" s="294"/>
      <c r="B52" s="296"/>
      <c r="C52" s="314"/>
      <c r="D52" s="296"/>
      <c r="E52" s="298"/>
      <c r="F52" s="300"/>
    </row>
    <row r="53" spans="1:6" ht="15.75" thickBot="1">
      <c r="A53" s="126" t="s">
        <v>0</v>
      </c>
      <c r="B53" s="127">
        <f>SUM(B50:B52)</f>
        <v>57200</v>
      </c>
      <c r="C53" s="127">
        <f>SUM(C50:C52)</f>
        <v>22530.489999999998</v>
      </c>
      <c r="D53" s="127">
        <f>SUM(D50:D52)</f>
        <v>22600</v>
      </c>
      <c r="E53" s="127">
        <f>D53/B53</f>
        <v>0.3951048951048951</v>
      </c>
      <c r="F53" s="128">
        <f>D53/C53</f>
        <v>1.0030851526087539</v>
      </c>
    </row>
    <row r="54" spans="1:6" ht="21.75" customHeight="1" thickBot="1">
      <c r="A54" s="171" t="s">
        <v>48</v>
      </c>
      <c r="B54" s="172">
        <f>B28+B43+B53</f>
        <v>9041228.4299999997</v>
      </c>
      <c r="C54" s="172">
        <f>C28+C43+C53</f>
        <v>7597916.8600000003</v>
      </c>
      <c r="D54" s="172">
        <f>D28+D43+D53</f>
        <v>9308073</v>
      </c>
      <c r="E54" s="173">
        <f>D54/B54</f>
        <v>1.0295141940131249</v>
      </c>
      <c r="F54" s="174">
        <f>D54/C54</f>
        <v>1.2250822391862812</v>
      </c>
    </row>
  </sheetData>
  <mergeCells count="16">
    <mergeCell ref="A1:F1"/>
    <mergeCell ref="A51:A52"/>
    <mergeCell ref="B51:B52"/>
    <mergeCell ref="D51:D52"/>
    <mergeCell ref="E51:E52"/>
    <mergeCell ref="F51:F52"/>
    <mergeCell ref="A2:F2"/>
    <mergeCell ref="A45:F45"/>
    <mergeCell ref="A4:A6"/>
    <mergeCell ref="B4:B6"/>
    <mergeCell ref="B31:B33"/>
    <mergeCell ref="B46:B48"/>
    <mergeCell ref="D4:D6"/>
    <mergeCell ref="D31:D33"/>
    <mergeCell ref="D46:D48"/>
    <mergeCell ref="C51:C52"/>
  </mergeCells>
  <pageMargins left="0.7" right="0.7" top="0.75" bottom="0.75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workbookViewId="0">
      <selection activeCell="N24" sqref="N24"/>
    </sheetView>
  </sheetViews>
  <sheetFormatPr defaultRowHeight="15"/>
  <cols>
    <col min="1" max="1" width="40.140625" customWidth="1"/>
    <col min="2" max="2" width="14" customWidth="1"/>
    <col min="3" max="3" width="13.85546875" customWidth="1"/>
    <col min="4" max="4" width="15.140625" customWidth="1"/>
    <col min="5" max="5" width="9.85546875" customWidth="1"/>
    <col min="6" max="6" width="9.7109375" customWidth="1"/>
    <col min="10" max="10" width="10.140625" bestFit="1" customWidth="1"/>
  </cols>
  <sheetData>
    <row r="1" spans="1:6" ht="21" customHeight="1">
      <c r="A1" s="292" t="s">
        <v>233</v>
      </c>
      <c r="B1" s="292"/>
      <c r="C1" s="292"/>
      <c r="D1" s="292"/>
      <c r="E1" s="292"/>
      <c r="F1" s="292"/>
    </row>
    <row r="2" spans="1:6">
      <c r="A2" s="292"/>
      <c r="B2" s="292"/>
      <c r="C2" s="292"/>
      <c r="D2" s="292"/>
      <c r="E2" s="292"/>
      <c r="F2" s="292"/>
    </row>
    <row r="3" spans="1:6">
      <c r="A3" s="329" t="s">
        <v>115</v>
      </c>
      <c r="B3" s="310" t="s">
        <v>113</v>
      </c>
      <c r="C3" s="41" t="s">
        <v>68</v>
      </c>
      <c r="D3" s="310" t="s">
        <v>187</v>
      </c>
      <c r="E3" s="20" t="s">
        <v>58</v>
      </c>
      <c r="F3" s="20" t="s">
        <v>58</v>
      </c>
    </row>
    <row r="4" spans="1:6">
      <c r="A4" s="330"/>
      <c r="B4" s="311"/>
      <c r="C4" s="42" t="s">
        <v>188</v>
      </c>
      <c r="D4" s="311"/>
      <c r="E4" s="4"/>
      <c r="F4" s="4"/>
    </row>
    <row r="5" spans="1:6" ht="11.25" customHeight="1">
      <c r="A5" s="331"/>
      <c r="B5" s="312"/>
      <c r="C5" s="43" t="s">
        <v>106</v>
      </c>
      <c r="D5" s="312"/>
      <c r="E5" s="21" t="s">
        <v>59</v>
      </c>
      <c r="F5" s="21" t="s">
        <v>60</v>
      </c>
    </row>
    <row r="6" spans="1:6">
      <c r="A6" s="114">
        <v>1</v>
      </c>
      <c r="B6" s="47">
        <v>2</v>
      </c>
      <c r="C6" s="44">
        <v>3</v>
      </c>
      <c r="D6" s="47">
        <v>4</v>
      </c>
      <c r="E6" s="2">
        <v>5</v>
      </c>
      <c r="F6" s="115">
        <v>6</v>
      </c>
    </row>
    <row r="7" spans="1:6">
      <c r="A7" s="332" t="s">
        <v>20</v>
      </c>
      <c r="B7" s="332"/>
      <c r="C7" s="332"/>
      <c r="D7" s="332"/>
      <c r="E7" s="332"/>
      <c r="F7" s="332"/>
    </row>
    <row r="8" spans="1:6" ht="13.5" customHeight="1">
      <c r="A8" s="11" t="s">
        <v>5</v>
      </c>
      <c r="B8" s="52">
        <f>UPRAVA!B7+ČISTOĆA!B8</f>
        <v>17000</v>
      </c>
      <c r="C8" s="59">
        <f>UPRAVA!C7+ČISTOĆA!C8</f>
        <v>13279.51</v>
      </c>
      <c r="D8" s="52">
        <f>UPRAVA!D7+ČISTOĆA!D8</f>
        <v>13500</v>
      </c>
      <c r="E8" s="24">
        <f>D8/B8</f>
        <v>0.79411764705882348</v>
      </c>
      <c r="F8" s="24">
        <f>D8/C8</f>
        <v>1.0166037752899015</v>
      </c>
    </row>
    <row r="9" spans="1:6" ht="13.5" customHeight="1">
      <c r="A9" s="9" t="s">
        <v>7</v>
      </c>
      <c r="B9" s="52">
        <f>UPRAVA!B9+ČISTOĆA!B9</f>
        <v>3300</v>
      </c>
      <c r="C9" s="59">
        <f>UPRAVA!C9+ČISTOĆA!C9</f>
        <v>4215.88</v>
      </c>
      <c r="D9" s="52">
        <f>UPRAVA!D9+ČISTOĆA!D9</f>
        <v>4300</v>
      </c>
      <c r="E9" s="24">
        <f t="shared" ref="E9:E19" si="0">D9/B9</f>
        <v>1.303030303030303</v>
      </c>
      <c r="F9" s="24">
        <f t="shared" ref="F9:F19" si="1">D9/C9</f>
        <v>1.0199531295957189</v>
      </c>
    </row>
    <row r="10" spans="1:6" ht="13.5" customHeight="1">
      <c r="A10" s="9" t="s">
        <v>231</v>
      </c>
      <c r="B10" s="52">
        <f>UPRAVA!B8+ČISTOĆA!B10</f>
        <v>5400</v>
      </c>
      <c r="C10" s="59">
        <f>UPRAVA!C8+ČISTOĆA!C10</f>
        <v>6245.3600000000006</v>
      </c>
      <c r="D10" s="52">
        <f>UPRAVA!D8+ČISTOĆA!D10</f>
        <v>7000</v>
      </c>
      <c r="E10" s="24">
        <f t="shared" si="0"/>
        <v>1.2962962962962963</v>
      </c>
      <c r="F10" s="24">
        <f t="shared" si="1"/>
        <v>1.1208321057553126</v>
      </c>
    </row>
    <row r="11" spans="1:6" ht="13.5" customHeight="1">
      <c r="A11" s="9" t="s">
        <v>229</v>
      </c>
      <c r="B11" s="52">
        <f>ČISTOĆA!B11</f>
        <v>100</v>
      </c>
      <c r="C11" s="59">
        <f>ČISTOĆA!C11</f>
        <v>870.17</v>
      </c>
      <c r="D11" s="52">
        <f>ČISTOĆA!D11</f>
        <v>1000</v>
      </c>
      <c r="E11" s="24">
        <f t="shared" si="0"/>
        <v>10</v>
      </c>
      <c r="F11" s="24">
        <f t="shared" si="1"/>
        <v>1.149200730891665</v>
      </c>
    </row>
    <row r="12" spans="1:6" ht="13.5" customHeight="1">
      <c r="A12" s="9" t="s">
        <v>214</v>
      </c>
      <c r="B12" s="52"/>
      <c r="C12" s="59"/>
      <c r="D12" s="52">
        <f>ČISTOĆA!D12</f>
        <v>1000</v>
      </c>
      <c r="E12" s="24"/>
      <c r="F12" s="24"/>
    </row>
    <row r="13" spans="1:6" ht="13.5" customHeight="1">
      <c r="A13" s="9" t="s">
        <v>230</v>
      </c>
      <c r="B13" s="52"/>
      <c r="C13" s="59"/>
      <c r="D13" s="52">
        <f>ČISTOĆA!D13</f>
        <v>1000</v>
      </c>
      <c r="E13" s="24"/>
      <c r="F13" s="24"/>
    </row>
    <row r="14" spans="1:6" ht="13.5" customHeight="1">
      <c r="A14" s="9" t="s">
        <v>2</v>
      </c>
      <c r="B14" s="52">
        <f>UPRAVA!B11+ČISTOĆA!B14</f>
        <v>19700</v>
      </c>
      <c r="C14" s="59">
        <f>UPRAVA!C11+ČISTOĆA!C14</f>
        <v>18041.79</v>
      </c>
      <c r="D14" s="52">
        <f>UPRAVA!D11+ČISTOĆA!D14</f>
        <v>19500</v>
      </c>
      <c r="E14" s="24">
        <f t="shared" si="0"/>
        <v>0.98984771573604058</v>
      </c>
      <c r="F14" s="24">
        <f t="shared" si="1"/>
        <v>1.0808240202330257</v>
      </c>
    </row>
    <row r="15" spans="1:6" ht="13.5" customHeight="1">
      <c r="A15" s="9" t="s">
        <v>47</v>
      </c>
      <c r="B15" s="52">
        <f>UPRAVA!B13+ČISTOĆA!B15</f>
        <v>9100</v>
      </c>
      <c r="C15" s="59">
        <f>UPRAVA!C13+ČISTOĆA!C15</f>
        <v>11123.57</v>
      </c>
      <c r="D15" s="52">
        <f>UPRAVA!D13+ČISTOĆA!D15</f>
        <v>11300</v>
      </c>
      <c r="E15" s="24">
        <f t="shared" si="0"/>
        <v>1.2417582417582418</v>
      </c>
      <c r="F15" s="24">
        <f t="shared" si="1"/>
        <v>1.0158609151558358</v>
      </c>
    </row>
    <row r="16" spans="1:6" ht="14.25" customHeight="1">
      <c r="A16" s="9" t="s">
        <v>25</v>
      </c>
      <c r="B16" s="52">
        <f>ČISTOĆA!B16</f>
        <v>40000</v>
      </c>
      <c r="C16" s="59">
        <f>UPRAVA!C10+ČISTOĆA!C16</f>
        <v>39970.49</v>
      </c>
      <c r="D16" s="52">
        <f>ČISTOĆA!D16+UPRAVA!D10</f>
        <v>42250</v>
      </c>
      <c r="E16" s="24">
        <f t="shared" si="0"/>
        <v>1.0562499999999999</v>
      </c>
      <c r="F16" s="24">
        <f t="shared" si="1"/>
        <v>1.0570298237524733</v>
      </c>
    </row>
    <row r="17" spans="1:6" ht="14.25" customHeight="1">
      <c r="A17" s="9" t="s">
        <v>46</v>
      </c>
      <c r="B17" s="52">
        <f>UPRAVA!B14+ČISTOĆA!B17</f>
        <v>48000</v>
      </c>
      <c r="C17" s="59">
        <f>UPRAVA!C14+ČISTOĆA!C17</f>
        <v>82504.17</v>
      </c>
      <c r="D17" s="52">
        <f>UPRAVA!D14+ČISTOĆA!D17</f>
        <v>83000</v>
      </c>
      <c r="E17" s="24">
        <f t="shared" si="0"/>
        <v>1.7291666666666667</v>
      </c>
      <c r="F17" s="24">
        <f t="shared" si="1"/>
        <v>1.0060097568401694</v>
      </c>
    </row>
    <row r="18" spans="1:6" ht="14.25" customHeight="1">
      <c r="A18" s="9" t="s">
        <v>3</v>
      </c>
      <c r="B18" s="52">
        <f>UPRAVA!B12+ČISTOĆA!B18</f>
        <v>500000</v>
      </c>
      <c r="C18" s="59">
        <f>UPRAVA!C12+ČISTOĆA!C18</f>
        <v>400991.36</v>
      </c>
      <c r="D18" s="52">
        <f>UPRAVA!D12+ČISTOĆA!D18</f>
        <v>490000</v>
      </c>
      <c r="E18" s="24">
        <f t="shared" si="0"/>
        <v>0.98</v>
      </c>
      <c r="F18" s="24">
        <f t="shared" si="1"/>
        <v>1.2219714659188667</v>
      </c>
    </row>
    <row r="19" spans="1:6" ht="13.5" customHeight="1">
      <c r="A19" s="9" t="s">
        <v>4</v>
      </c>
      <c r="B19" s="52">
        <f>UPRAVA!B15+ČISTOĆA!B19</f>
        <v>36500</v>
      </c>
      <c r="C19" s="59">
        <f>UPRAVA!C15+ČISTOĆA!C19</f>
        <v>26808.800000000003</v>
      </c>
      <c r="D19" s="52">
        <f>UPRAVA!D15+ČISTOĆA!D19</f>
        <v>27500</v>
      </c>
      <c r="E19" s="24">
        <f t="shared" si="0"/>
        <v>0.75342465753424659</v>
      </c>
      <c r="F19" s="24">
        <f t="shared" si="1"/>
        <v>1.0257825788547044</v>
      </c>
    </row>
    <row r="20" spans="1:6">
      <c r="A20" s="321" t="s">
        <v>21</v>
      </c>
      <c r="B20" s="322"/>
      <c r="C20" s="322"/>
      <c r="D20" s="322"/>
      <c r="E20" s="135"/>
      <c r="F20" s="135"/>
    </row>
    <row r="21" spans="1:6">
      <c r="A21" s="22" t="s">
        <v>35</v>
      </c>
      <c r="B21" s="52">
        <f>UPRAVA!B17+ČISTOĆA!B21</f>
        <v>24000</v>
      </c>
      <c r="C21" s="59">
        <f>UPRAVA!C17+ČISTOĆA!C21</f>
        <v>26513.089999999997</v>
      </c>
      <c r="D21" s="52">
        <f>UPRAVA!D17+ČISTOĆA!D21</f>
        <v>27000</v>
      </c>
      <c r="E21" s="19">
        <f>D21/B21</f>
        <v>1.125</v>
      </c>
      <c r="F21" s="19">
        <f>D21/C21</f>
        <v>1.0183648907011595</v>
      </c>
    </row>
    <row r="22" spans="1:6">
      <c r="A22" s="22" t="s">
        <v>57</v>
      </c>
      <c r="B22" s="52">
        <f>ČISTOĆA!B22</f>
        <v>27000</v>
      </c>
      <c r="C22" s="59">
        <f>ČISTOĆA!C22</f>
        <v>20989.279999999999</v>
      </c>
      <c r="D22" s="52">
        <f>ČISTOĆA!D22</f>
        <v>21000</v>
      </c>
      <c r="E22" s="19">
        <f>D22/B22</f>
        <v>0.77777777777777779</v>
      </c>
      <c r="F22" s="19">
        <f>D22/C22</f>
        <v>1.0005107369095081</v>
      </c>
    </row>
    <row r="23" spans="1:6">
      <c r="A23" s="22" t="s">
        <v>100</v>
      </c>
      <c r="B23" s="52">
        <f>ČISTOĆA!B23</f>
        <v>5120</v>
      </c>
      <c r="C23" s="59">
        <f>ČISTOĆA!C23</f>
        <v>8260</v>
      </c>
      <c r="D23" s="52">
        <f>ČISTOĆA!D23</f>
        <v>8260</v>
      </c>
      <c r="E23" s="19">
        <f t="shared" ref="E23:E32" si="2">D23/B23</f>
        <v>1.61328125</v>
      </c>
      <c r="F23" s="19">
        <f t="shared" ref="F23:F33" si="3">D23/C23</f>
        <v>1</v>
      </c>
    </row>
    <row r="24" spans="1:6">
      <c r="A24" s="22" t="s">
        <v>116</v>
      </c>
      <c r="B24" s="52">
        <f>ČISTOĆA!B24</f>
        <v>24000</v>
      </c>
      <c r="C24" s="59">
        <f>ČISTOĆA!C24</f>
        <v>7860</v>
      </c>
      <c r="D24" s="52">
        <f>ČISTOĆA!D24</f>
        <v>31440</v>
      </c>
      <c r="E24" s="19">
        <f t="shared" si="2"/>
        <v>1.31</v>
      </c>
      <c r="F24" s="19">
        <f t="shared" si="3"/>
        <v>4</v>
      </c>
    </row>
    <row r="25" spans="1:6">
      <c r="A25" s="22" t="s">
        <v>236</v>
      </c>
      <c r="B25" s="52">
        <f>ČISTOĆA!B25</f>
        <v>6800</v>
      </c>
      <c r="C25" s="59">
        <f>ČISTOĆA!C25</f>
        <v>0</v>
      </c>
      <c r="D25" s="52">
        <f>ČISTOĆA!D25</f>
        <v>30000</v>
      </c>
      <c r="E25" s="19">
        <f t="shared" si="2"/>
        <v>4.4117647058823533</v>
      </c>
      <c r="F25" s="19"/>
    </row>
    <row r="26" spans="1:6">
      <c r="A26" s="22" t="s">
        <v>9</v>
      </c>
      <c r="B26" s="52">
        <f>UPRAVA!B18+ČISTOĆA!B26</f>
        <v>78000</v>
      </c>
      <c r="C26" s="59">
        <f>UPRAVA!C18+ČISTOĆA!C26</f>
        <v>70408.42</v>
      </c>
      <c r="D26" s="52">
        <f>UPRAVA!D18+ČISTOĆA!D26</f>
        <v>71200</v>
      </c>
      <c r="E26" s="19">
        <f t="shared" si="2"/>
        <v>0.9128205128205128</v>
      </c>
      <c r="F26" s="19">
        <f t="shared" si="3"/>
        <v>1.0112426894397006</v>
      </c>
    </row>
    <row r="27" spans="1:6">
      <c r="A27" s="22" t="s">
        <v>242</v>
      </c>
      <c r="B27" s="52">
        <f>UPRAVA!B19</f>
        <v>98000</v>
      </c>
      <c r="C27" s="59">
        <f>UPRAVA!C19</f>
        <v>98986.39</v>
      </c>
      <c r="D27" s="52">
        <f>UPRAVA!D19</f>
        <v>99000</v>
      </c>
      <c r="E27" s="19">
        <f t="shared" si="2"/>
        <v>1.010204081632653</v>
      </c>
      <c r="F27" s="19">
        <f t="shared" si="3"/>
        <v>1.0001374936493794</v>
      </c>
    </row>
    <row r="28" spans="1:6">
      <c r="A28" s="22" t="s">
        <v>211</v>
      </c>
      <c r="B28" s="52">
        <f>UPRAVA!B20</f>
        <v>0</v>
      </c>
      <c r="C28" s="59">
        <f>UPRAVA!C20</f>
        <v>3640</v>
      </c>
      <c r="D28" s="52">
        <f>UPRAVA!D20</f>
        <v>3640</v>
      </c>
      <c r="E28" s="19"/>
      <c r="F28" s="19">
        <f t="shared" si="3"/>
        <v>1</v>
      </c>
    </row>
    <row r="29" spans="1:6">
      <c r="A29" s="22" t="s">
        <v>212</v>
      </c>
      <c r="B29" s="52">
        <f>UPRAVA!B21</f>
        <v>0</v>
      </c>
      <c r="C29" s="59">
        <f>UPRAVA!C21</f>
        <v>6374.22</v>
      </c>
      <c r="D29" s="52">
        <f>UPRAVA!D21</f>
        <v>6500</v>
      </c>
      <c r="E29" s="19"/>
      <c r="F29" s="19">
        <f t="shared" si="3"/>
        <v>1.0197326104213535</v>
      </c>
    </row>
    <row r="30" spans="1:6">
      <c r="A30" s="9" t="s">
        <v>17</v>
      </c>
      <c r="B30" s="52">
        <f>UPRAVA!B23</f>
        <v>11500</v>
      </c>
      <c r="C30" s="59">
        <f>UPRAVA!C23</f>
        <v>11071</v>
      </c>
      <c r="D30" s="52">
        <f>UPRAVA!D23</f>
        <v>11500</v>
      </c>
      <c r="E30" s="19">
        <f t="shared" si="2"/>
        <v>1</v>
      </c>
      <c r="F30" s="19">
        <f t="shared" si="3"/>
        <v>1.0387498870924037</v>
      </c>
    </row>
    <row r="31" spans="1:6">
      <c r="A31" s="9" t="s">
        <v>215</v>
      </c>
      <c r="B31" s="52">
        <f>ČISTOĆA!B27</f>
        <v>0</v>
      </c>
      <c r="C31" s="59">
        <f>ČISTOĆA!C27</f>
        <v>102</v>
      </c>
      <c r="D31" s="52">
        <f>ČISTOĆA!D27</f>
        <v>500</v>
      </c>
      <c r="E31" s="19"/>
      <c r="F31" s="19">
        <f t="shared" si="3"/>
        <v>4.9019607843137258</v>
      </c>
    </row>
    <row r="32" spans="1:6">
      <c r="A32" s="22" t="s">
        <v>16</v>
      </c>
      <c r="B32" s="52">
        <f>ČISTOĆA!B28</f>
        <v>159000</v>
      </c>
      <c r="C32" s="59">
        <f>ČISTOĆA!C28</f>
        <v>191723.36</v>
      </c>
      <c r="D32" s="52">
        <f>ČISTOĆA!D28</f>
        <v>192000</v>
      </c>
      <c r="E32" s="19">
        <f t="shared" si="2"/>
        <v>1.2075471698113207</v>
      </c>
      <c r="F32" s="19">
        <f t="shared" si="3"/>
        <v>1.0014429123295148</v>
      </c>
    </row>
    <row r="33" spans="1:6">
      <c r="A33" s="26" t="s">
        <v>216</v>
      </c>
      <c r="B33" s="53">
        <f>ČISTOĆA!B29</f>
        <v>0</v>
      </c>
      <c r="C33" s="60">
        <f>ČISTOĆA!C29</f>
        <v>1004.2</v>
      </c>
      <c r="D33" s="53">
        <f>ČISTOĆA!D29</f>
        <v>2000</v>
      </c>
      <c r="E33" s="19"/>
      <c r="F33" s="19">
        <f t="shared" si="3"/>
        <v>1.9916351324437362</v>
      </c>
    </row>
    <row r="34" spans="1:6" ht="15" customHeight="1">
      <c r="A34" s="317" t="s">
        <v>225</v>
      </c>
      <c r="B34" s="183"/>
      <c r="C34" s="200"/>
      <c r="D34" s="183"/>
      <c r="E34" s="325">
        <v>3.64</v>
      </c>
      <c r="F34" s="327">
        <v>1.83</v>
      </c>
    </row>
    <row r="35" spans="1:6">
      <c r="A35" s="318"/>
      <c r="B35" s="181">
        <f>ČISTOĆA!B31</f>
        <v>660000</v>
      </c>
      <c r="C35" s="61">
        <f>ČISTOĆA!C31</f>
        <v>534122.80000000005</v>
      </c>
      <c r="D35" s="181">
        <f>ČISTOĆA!D31</f>
        <v>600000</v>
      </c>
      <c r="E35" s="326"/>
      <c r="F35" s="328"/>
    </row>
    <row r="36" spans="1:6" ht="0.75" customHeight="1">
      <c r="A36" s="318"/>
      <c r="B36" s="199"/>
      <c r="C36" s="201"/>
      <c r="D36" s="199"/>
      <c r="E36" s="326"/>
      <c r="F36" s="328"/>
    </row>
    <row r="37" spans="1:6" ht="15" customHeight="1">
      <c r="A37" s="196" t="s">
        <v>226</v>
      </c>
      <c r="B37" s="51">
        <f>ČISTOĆA!B33</f>
        <v>90000</v>
      </c>
      <c r="C37" s="58">
        <f>ČISTOĆA!C33</f>
        <v>87400</v>
      </c>
      <c r="D37" s="51">
        <f>ČISTOĆA!D33</f>
        <v>100000</v>
      </c>
      <c r="E37" s="17">
        <f>D37/B37</f>
        <v>1.1111111111111112</v>
      </c>
      <c r="F37" s="17">
        <f>D37/C37</f>
        <v>1.1441647597254005</v>
      </c>
    </row>
    <row r="38" spans="1:6" ht="15" customHeight="1">
      <c r="A38" s="197" t="s">
        <v>227</v>
      </c>
      <c r="B38" s="52">
        <f>ČISTOĆA!B34</f>
        <v>120000</v>
      </c>
      <c r="C38" s="59">
        <f>ČISTOĆA!C34</f>
        <v>74900</v>
      </c>
      <c r="D38" s="52">
        <f>ČISTOĆA!D34</f>
        <v>160000</v>
      </c>
      <c r="E38" s="17">
        <f>D38/B38</f>
        <v>1.3333333333333333</v>
      </c>
      <c r="F38" s="17">
        <f>D38/C38</f>
        <v>2.1361815754339117</v>
      </c>
    </row>
    <row r="39" spans="1:6" ht="15" customHeight="1">
      <c r="A39" s="196" t="s">
        <v>228</v>
      </c>
      <c r="B39" s="52">
        <f>ČISTOĆA!B35</f>
        <v>0</v>
      </c>
      <c r="C39" s="59">
        <f>ČISTOĆA!C35</f>
        <v>0</v>
      </c>
      <c r="D39" s="52">
        <f>ČISTOĆA!D35</f>
        <v>130000</v>
      </c>
      <c r="E39" s="17"/>
      <c r="F39" s="17"/>
    </row>
    <row r="40" spans="1:6" ht="15" customHeight="1">
      <c r="A40" s="196" t="s">
        <v>239</v>
      </c>
      <c r="B40" s="52"/>
      <c r="C40" s="59"/>
      <c r="D40" s="52">
        <f>ČISTOĆA!D36</f>
        <v>40000</v>
      </c>
      <c r="E40" s="17"/>
      <c r="F40" s="17"/>
    </row>
    <row r="41" spans="1:6">
      <c r="A41" s="140" t="s">
        <v>240</v>
      </c>
      <c r="B41" s="52">
        <f>ČISTOĆA!B37</f>
        <v>123000</v>
      </c>
      <c r="C41" s="59">
        <f>ČISTOĆA!C37</f>
        <v>9737.5</v>
      </c>
      <c r="D41" s="52">
        <f>ČISTOĆA!D37</f>
        <v>50000</v>
      </c>
      <c r="E41" s="17">
        <f>D41/B41</f>
        <v>0.4065040650406504</v>
      </c>
      <c r="F41" s="17">
        <f>D41/C41</f>
        <v>5.1347881899871632</v>
      </c>
    </row>
    <row r="42" spans="1:6">
      <c r="A42" s="169" t="s">
        <v>181</v>
      </c>
      <c r="B42" s="52">
        <f>ČISTOĆA!B38</f>
        <v>135000</v>
      </c>
      <c r="C42" s="59">
        <f>ČISTOĆA!C38</f>
        <v>45000</v>
      </c>
      <c r="D42" s="52">
        <f>ČISTOĆA!D38</f>
        <v>90000</v>
      </c>
      <c r="E42" s="17">
        <f>D42/B42</f>
        <v>0.66666666666666663</v>
      </c>
      <c r="F42" s="17">
        <f>D42/C42</f>
        <v>2</v>
      </c>
    </row>
    <row r="43" spans="1:6">
      <c r="A43" s="67" t="s">
        <v>222</v>
      </c>
      <c r="B43" s="52">
        <f>ČISTOĆA!B39</f>
        <v>0</v>
      </c>
      <c r="C43" s="59">
        <f>ČISTOĆA!C39</f>
        <v>5200</v>
      </c>
      <c r="D43" s="52">
        <f>ČISTOĆA!D39</f>
        <v>8000</v>
      </c>
      <c r="E43" s="17"/>
      <c r="F43" s="17">
        <f>D43/C43</f>
        <v>1.5384615384615385</v>
      </c>
    </row>
    <row r="44" spans="1:6">
      <c r="A44" s="188" t="s">
        <v>221</v>
      </c>
      <c r="B44" s="52">
        <f>ČISTOĆA!B41</f>
        <v>0</v>
      </c>
      <c r="C44" s="59">
        <f>ČISTOĆA!C41</f>
        <v>64740.5</v>
      </c>
      <c r="D44" s="52">
        <f>ČISTOĆA!D41</f>
        <v>68000</v>
      </c>
      <c r="E44" s="17"/>
      <c r="F44" s="17">
        <f>D44/C44</f>
        <v>1.050347155181069</v>
      </c>
    </row>
    <row r="45" spans="1:6">
      <c r="A45" s="188" t="s">
        <v>220</v>
      </c>
      <c r="B45" s="52">
        <f>ČISTOĆA!B42</f>
        <v>0</v>
      </c>
      <c r="C45" s="59">
        <f>ČISTOĆA!C42</f>
        <v>1000</v>
      </c>
      <c r="D45" s="52">
        <f>ČISTOĆA!D42</f>
        <v>3000</v>
      </c>
      <c r="E45" s="17"/>
      <c r="F45" s="17">
        <f>D45/C45</f>
        <v>3</v>
      </c>
    </row>
    <row r="46" spans="1:6">
      <c r="A46" s="12" t="s">
        <v>96</v>
      </c>
      <c r="B46" s="52">
        <f>UPRAVA!B24</f>
        <v>6000</v>
      </c>
      <c r="C46" s="59">
        <f>UPRAVA!C24</f>
        <v>8037.55</v>
      </c>
      <c r="D46" s="52">
        <f>UPRAVA!D24</f>
        <v>10000</v>
      </c>
      <c r="E46" s="17">
        <f>D46/B46</f>
        <v>1.6666666666666667</v>
      </c>
      <c r="F46" s="17">
        <f t="shared" ref="F46:F52" si="4">D46/C46</f>
        <v>1.244160222953512</v>
      </c>
    </row>
    <row r="47" spans="1:6">
      <c r="A47" s="22" t="s">
        <v>86</v>
      </c>
      <c r="B47" s="52">
        <f>ČISTOĆA!B40</f>
        <v>6800</v>
      </c>
      <c r="C47" s="59">
        <f>ČISTOĆA!C40</f>
        <v>19577</v>
      </c>
      <c r="D47" s="52">
        <f>ČISTOĆA!D40</f>
        <v>20000</v>
      </c>
      <c r="E47" s="17">
        <f>D47/B47</f>
        <v>2.9411764705882355</v>
      </c>
      <c r="F47" s="19">
        <f t="shared" si="4"/>
        <v>1.0216069877917966</v>
      </c>
    </row>
    <row r="48" spans="1:6">
      <c r="A48" s="22" t="s">
        <v>224</v>
      </c>
      <c r="B48" s="52">
        <f>UPRAVA!B25</f>
        <v>0</v>
      </c>
      <c r="C48" s="59">
        <f>UPRAVA!C25</f>
        <v>11900</v>
      </c>
      <c r="D48" s="52">
        <f>UPRAVA!D25</f>
        <v>0</v>
      </c>
      <c r="E48" s="17"/>
      <c r="F48" s="19">
        <f t="shared" si="4"/>
        <v>0</v>
      </c>
    </row>
    <row r="49" spans="1:6">
      <c r="A49" s="22" t="s">
        <v>213</v>
      </c>
      <c r="B49" s="52">
        <f>UPRAVA!B26</f>
        <v>0</v>
      </c>
      <c r="C49" s="59">
        <f>UPRAVA!C26</f>
        <v>246.4</v>
      </c>
      <c r="D49" s="52">
        <f>UPRAVA!D26</f>
        <v>250</v>
      </c>
      <c r="E49" s="19"/>
      <c r="F49" s="19">
        <f t="shared" si="4"/>
        <v>1.0146103896103895</v>
      </c>
    </row>
    <row r="50" spans="1:6">
      <c r="A50" s="22" t="s">
        <v>180</v>
      </c>
      <c r="B50" s="52">
        <f>ČISTOĆA!B43</f>
        <v>0</v>
      </c>
      <c r="C50" s="59">
        <f>ČISTOĆA!C43</f>
        <v>195000</v>
      </c>
      <c r="D50" s="52">
        <f>ČISTOĆA!D43</f>
        <v>195000</v>
      </c>
      <c r="E50" s="19"/>
      <c r="F50" s="19">
        <f t="shared" si="4"/>
        <v>1</v>
      </c>
    </row>
    <row r="51" spans="1:6">
      <c r="A51" s="22" t="s">
        <v>179</v>
      </c>
      <c r="B51" s="52">
        <f>ČISTOĆA!B44</f>
        <v>36000</v>
      </c>
      <c r="C51" s="59">
        <f>ČISTOĆA!C44</f>
        <v>41530</v>
      </c>
      <c r="D51" s="52">
        <f>ČISTOĆA!D44</f>
        <v>42000</v>
      </c>
      <c r="E51" s="19">
        <f>D51/B51</f>
        <v>1.1666666666666667</v>
      </c>
      <c r="F51" s="19">
        <f t="shared" si="4"/>
        <v>1.0113171201541056</v>
      </c>
    </row>
    <row r="52" spans="1:6" ht="14.25" customHeight="1">
      <c r="A52" s="26" t="s">
        <v>50</v>
      </c>
      <c r="B52" s="53">
        <f>ČISTOĆA!B45</f>
        <v>19500</v>
      </c>
      <c r="C52" s="60">
        <f>ČISTOĆA!C45</f>
        <v>13146.76</v>
      </c>
      <c r="D52" s="53">
        <f>ČISTOĆA!D45</f>
        <v>15000</v>
      </c>
      <c r="E52" s="19">
        <f>D52/B52</f>
        <v>0.76923076923076927</v>
      </c>
      <c r="F52" s="19">
        <f t="shared" si="4"/>
        <v>1.1409655306706747</v>
      </c>
    </row>
    <row r="53" spans="1:6" ht="11.25" customHeight="1">
      <c r="A53" s="29" t="s">
        <v>37</v>
      </c>
      <c r="B53" s="190"/>
      <c r="C53" s="60"/>
      <c r="D53" s="192"/>
      <c r="E53" s="323">
        <f>D54/B54</f>
        <v>1</v>
      </c>
      <c r="F53" s="323">
        <f>D54/C54</f>
        <v>1</v>
      </c>
    </row>
    <row r="54" spans="1:6" ht="16.5" customHeight="1">
      <c r="A54" s="189" t="s">
        <v>38</v>
      </c>
      <c r="B54" s="191">
        <f>ČISTOĆA!B47</f>
        <v>13600</v>
      </c>
      <c r="C54" s="58">
        <f>ČISTOĆA!C47</f>
        <v>13600</v>
      </c>
      <c r="D54" s="193">
        <f>ČISTOĆA!D47</f>
        <v>13600</v>
      </c>
      <c r="E54" s="324"/>
      <c r="F54" s="324"/>
    </row>
    <row r="55" spans="1:6" ht="11.25" customHeight="1">
      <c r="A55" s="26" t="s">
        <v>44</v>
      </c>
      <c r="B55" s="53"/>
      <c r="C55" s="61"/>
      <c r="D55" s="181"/>
      <c r="E55" s="323">
        <f>D56/B56</f>
        <v>1.06</v>
      </c>
      <c r="F55" s="323">
        <f>D56/C56</f>
        <v>1.0088704458065254</v>
      </c>
    </row>
    <row r="56" spans="1:6" ht="15.75" customHeight="1">
      <c r="A56" s="27" t="s">
        <v>38</v>
      </c>
      <c r="B56" s="191">
        <f>ČISTOĆA!B49</f>
        <v>50000</v>
      </c>
      <c r="C56" s="194">
        <f>ČISTOĆA!C49</f>
        <v>52534</v>
      </c>
      <c r="D56" s="191">
        <f>ČISTOĆA!D49</f>
        <v>53000</v>
      </c>
      <c r="E56" s="324"/>
      <c r="F56" s="324"/>
    </row>
    <row r="57" spans="1:6" ht="15.75" customHeight="1">
      <c r="A57" s="27" t="s">
        <v>74</v>
      </c>
      <c r="B57" s="191">
        <f>ČISTOĆA!B50</f>
        <v>720</v>
      </c>
      <c r="C57" s="194">
        <f>ČISTOĆA!C50</f>
        <v>720</v>
      </c>
      <c r="D57" s="191">
        <f>ČISTOĆA!D50</f>
        <v>720</v>
      </c>
      <c r="E57" s="24">
        <f t="shared" ref="E57:E67" si="5">D57/B57</f>
        <v>1</v>
      </c>
      <c r="F57" s="24">
        <f t="shared" ref="F57:F72" si="6">D57/C57</f>
        <v>1</v>
      </c>
    </row>
    <row r="58" spans="1:6" ht="15.75" customHeight="1">
      <c r="A58" s="27" t="s">
        <v>80</v>
      </c>
      <c r="B58" s="191">
        <f>ČISTOĆA!B51</f>
        <v>1000</v>
      </c>
      <c r="C58" s="194">
        <f>ČISTOĆA!C51</f>
        <v>969.82</v>
      </c>
      <c r="D58" s="191">
        <f>ČISTOĆA!D51</f>
        <v>1000</v>
      </c>
      <c r="E58" s="24">
        <f t="shared" si="5"/>
        <v>1</v>
      </c>
      <c r="F58" s="24">
        <f t="shared" si="6"/>
        <v>1.0311191767544492</v>
      </c>
    </row>
    <row r="59" spans="1:6" ht="15.75" customHeight="1">
      <c r="A59" s="27" t="s">
        <v>85</v>
      </c>
      <c r="B59" s="191">
        <f>ČISTOĆA!B52</f>
        <v>500</v>
      </c>
      <c r="C59" s="194">
        <f>ČISTOĆA!C52</f>
        <v>500</v>
      </c>
      <c r="D59" s="191">
        <f>ČISTOĆA!D52</f>
        <v>500</v>
      </c>
      <c r="E59" s="24">
        <f t="shared" si="5"/>
        <v>1</v>
      </c>
      <c r="F59" s="24">
        <f t="shared" si="6"/>
        <v>1</v>
      </c>
    </row>
    <row r="60" spans="1:6" ht="15.75" customHeight="1">
      <c r="A60" s="27" t="s">
        <v>89</v>
      </c>
      <c r="B60" s="191">
        <f>ČISTOĆA!B53</f>
        <v>1500</v>
      </c>
      <c r="C60" s="194">
        <f>ČISTOĆA!C53</f>
        <v>1500</v>
      </c>
      <c r="D60" s="191">
        <f>ČISTOĆA!D53</f>
        <v>1500</v>
      </c>
      <c r="E60" s="24">
        <f t="shared" si="5"/>
        <v>1</v>
      </c>
      <c r="F60" s="24">
        <f t="shared" si="6"/>
        <v>1</v>
      </c>
    </row>
    <row r="61" spans="1:6" ht="15.75" customHeight="1">
      <c r="A61" s="27" t="s">
        <v>93</v>
      </c>
      <c r="B61" s="191">
        <f>ČISTOĆA!B54</f>
        <v>1400</v>
      </c>
      <c r="C61" s="194">
        <f>ČISTOĆA!C54</f>
        <v>1400</v>
      </c>
      <c r="D61" s="191">
        <f>ČISTOĆA!D54</f>
        <v>1400</v>
      </c>
      <c r="E61" s="24">
        <f t="shared" si="5"/>
        <v>1</v>
      </c>
      <c r="F61" s="24">
        <f t="shared" si="6"/>
        <v>1</v>
      </c>
    </row>
    <row r="62" spans="1:6" ht="15.75" customHeight="1">
      <c r="A62" s="27" t="s">
        <v>234</v>
      </c>
      <c r="B62" s="191">
        <f>ČISTOĆA!B55</f>
        <v>12000</v>
      </c>
      <c r="C62" s="194">
        <f>ČISTOĆA!C55</f>
        <v>12000</v>
      </c>
      <c r="D62" s="191">
        <f>ČISTOĆA!D55</f>
        <v>12000</v>
      </c>
      <c r="E62" s="24">
        <f t="shared" si="5"/>
        <v>1</v>
      </c>
      <c r="F62" s="24">
        <f t="shared" si="6"/>
        <v>1</v>
      </c>
    </row>
    <row r="63" spans="1:6" ht="17.25" customHeight="1">
      <c r="A63" s="27" t="s">
        <v>52</v>
      </c>
      <c r="B63" s="191">
        <f>ČISTOĆA!B56</f>
        <v>10500</v>
      </c>
      <c r="C63" s="194">
        <f>ČISTOĆA!C56</f>
        <v>14316.66</v>
      </c>
      <c r="D63" s="191">
        <f>ČISTOĆA!D56</f>
        <v>14400</v>
      </c>
      <c r="E63" s="24">
        <f t="shared" si="5"/>
        <v>1.3714285714285714</v>
      </c>
      <c r="F63" s="24">
        <f t="shared" si="6"/>
        <v>1.0058211901379233</v>
      </c>
    </row>
    <row r="64" spans="1:6">
      <c r="A64" s="27" t="s">
        <v>36</v>
      </c>
      <c r="B64" s="191">
        <f>ČISTOĆA!B57</f>
        <v>13000</v>
      </c>
      <c r="C64" s="194">
        <f>ČISTOĆA!C57</f>
        <v>28936.06</v>
      </c>
      <c r="D64" s="191">
        <f>ČISTOĆA!D57</f>
        <v>30000</v>
      </c>
      <c r="E64" s="24">
        <f t="shared" si="5"/>
        <v>2.3076923076923075</v>
      </c>
      <c r="F64" s="24">
        <f t="shared" si="6"/>
        <v>1.0367686547511996</v>
      </c>
    </row>
    <row r="65" spans="1:11">
      <c r="A65" s="22" t="s">
        <v>84</v>
      </c>
      <c r="B65" s="191">
        <f>ČISTOĆA!B58</f>
        <v>1000</v>
      </c>
      <c r="C65" s="194">
        <f>ČISTOĆA!C58</f>
        <v>1746</v>
      </c>
      <c r="D65" s="191">
        <f>ČISTOĆA!D58</f>
        <v>2000</v>
      </c>
      <c r="E65" s="24">
        <f t="shared" si="5"/>
        <v>2</v>
      </c>
      <c r="F65" s="24">
        <f t="shared" si="6"/>
        <v>1.1454753722794959</v>
      </c>
    </row>
    <row r="66" spans="1:11">
      <c r="A66" s="22" t="s">
        <v>56</v>
      </c>
      <c r="B66" s="191">
        <f>ČISTOĆA!B59</f>
        <v>45000</v>
      </c>
      <c r="C66" s="194">
        <f>ČISTOĆA!C59</f>
        <v>9981.75</v>
      </c>
      <c r="D66" s="191">
        <f>ČISTOĆA!D59</f>
        <v>4000</v>
      </c>
      <c r="E66" s="24">
        <f t="shared" si="5"/>
        <v>8.8888888888888892E-2</v>
      </c>
      <c r="F66" s="24">
        <f t="shared" si="6"/>
        <v>0.40073133468580158</v>
      </c>
    </row>
    <row r="67" spans="1:11">
      <c r="A67" s="22" t="s">
        <v>49</v>
      </c>
      <c r="B67" s="191">
        <f>ČISTOĆA!B60</f>
        <v>1000</v>
      </c>
      <c r="C67" s="194">
        <f>ČISTOĆA!C60</f>
        <v>620</v>
      </c>
      <c r="D67" s="191">
        <f>ČISTOĆA!D60</f>
        <v>1000</v>
      </c>
      <c r="E67" s="24">
        <f t="shared" si="5"/>
        <v>1</v>
      </c>
      <c r="F67" s="24">
        <f t="shared" si="6"/>
        <v>1.6129032258064515</v>
      </c>
    </row>
    <row r="68" spans="1:11">
      <c r="A68" s="26" t="s">
        <v>102</v>
      </c>
      <c r="B68" s="191">
        <f>ČISTOĆA!B61</f>
        <v>2470</v>
      </c>
      <c r="C68" s="194">
        <f>ČISTOĆA!C61</f>
        <v>0</v>
      </c>
      <c r="D68" s="191">
        <f>ČISTOĆA!D61</f>
        <v>2470</v>
      </c>
      <c r="E68" s="24">
        <f t="shared" ref="E68:E73" si="7">D68/B68</f>
        <v>1</v>
      </c>
      <c r="F68" s="24"/>
      <c r="J68" s="13"/>
    </row>
    <row r="69" spans="1:11">
      <c r="A69" s="29" t="s">
        <v>241</v>
      </c>
      <c r="B69" s="191">
        <f>ČISTOĆA!B62</f>
        <v>199500</v>
      </c>
      <c r="C69" s="194">
        <f>ČISTOĆA!C62</f>
        <v>231235.18</v>
      </c>
      <c r="D69" s="191">
        <f>ČISTOĆA!D62</f>
        <v>199500</v>
      </c>
      <c r="E69" s="24">
        <f t="shared" si="7"/>
        <v>1</v>
      </c>
      <c r="F69" s="24">
        <f t="shared" si="6"/>
        <v>0.86275799383121554</v>
      </c>
      <c r="G69" s="18"/>
      <c r="H69" s="18"/>
      <c r="I69" s="18"/>
      <c r="J69" s="18"/>
      <c r="K69" s="18"/>
    </row>
    <row r="70" spans="1:11">
      <c r="A70" s="83" t="s">
        <v>97</v>
      </c>
      <c r="B70" s="191">
        <f>ČISTOĆA!B63</f>
        <v>120000</v>
      </c>
      <c r="C70" s="194">
        <f>ČISTOĆA!C63</f>
        <v>177952.63</v>
      </c>
      <c r="D70" s="191">
        <f>ČISTOĆA!D63</f>
        <v>180000</v>
      </c>
      <c r="E70" s="24">
        <f t="shared" si="7"/>
        <v>1.5</v>
      </c>
      <c r="F70" s="24">
        <f t="shared" si="6"/>
        <v>1.0115051404410262</v>
      </c>
      <c r="G70" s="18"/>
      <c r="H70" s="18"/>
      <c r="I70" s="18"/>
      <c r="J70" s="18"/>
      <c r="K70" s="18"/>
    </row>
    <row r="71" spans="1:11">
      <c r="A71" s="22" t="s">
        <v>94</v>
      </c>
      <c r="B71" s="191">
        <f>ČISTOĆA!B64+UPRAVA!B27</f>
        <v>182000</v>
      </c>
      <c r="C71" s="194">
        <f>ČISTOĆA!C64+UPRAVA!C27</f>
        <v>273416.45</v>
      </c>
      <c r="D71" s="191">
        <f>ČISTOĆA!D64+UPRAVA!D27</f>
        <v>199000</v>
      </c>
      <c r="E71" s="24">
        <f t="shared" si="7"/>
        <v>1.0934065934065933</v>
      </c>
      <c r="F71" s="24">
        <f t="shared" si="6"/>
        <v>0.72782745880871469</v>
      </c>
      <c r="G71" s="18"/>
      <c r="H71" s="18"/>
      <c r="I71" s="18"/>
      <c r="J71" s="18"/>
      <c r="K71" s="18"/>
    </row>
    <row r="72" spans="1:11">
      <c r="A72" s="95" t="s">
        <v>98</v>
      </c>
      <c r="B72" s="191">
        <f>ČISTOĆA!B65</f>
        <v>8000</v>
      </c>
      <c r="C72" s="194">
        <f>ČISTOĆA!C65</f>
        <v>3951.44</v>
      </c>
      <c r="D72" s="191">
        <f>ČISTOĆA!D65</f>
        <v>4000</v>
      </c>
      <c r="E72" s="24">
        <f t="shared" si="7"/>
        <v>0.5</v>
      </c>
      <c r="F72" s="24">
        <f t="shared" si="6"/>
        <v>1.012289190776021</v>
      </c>
      <c r="G72" s="18"/>
      <c r="H72" s="18"/>
      <c r="I72" s="18"/>
      <c r="J72" s="18"/>
      <c r="K72" s="18"/>
    </row>
    <row r="73" spans="1:11">
      <c r="A73" s="67" t="s">
        <v>87</v>
      </c>
      <c r="B73" s="191">
        <f>ČISTOĆA!B66</f>
        <v>6000</v>
      </c>
      <c r="C73" s="194">
        <f>ČISTOĆA!C66</f>
        <v>4660.72</v>
      </c>
      <c r="D73" s="191">
        <f>ČISTOĆA!D66</f>
        <v>6000</v>
      </c>
      <c r="E73" s="24">
        <f t="shared" si="7"/>
        <v>1</v>
      </c>
      <c r="F73" s="84">
        <f>D73/C73</f>
        <v>1.2873547434731114</v>
      </c>
      <c r="G73" s="18"/>
      <c r="H73" s="18"/>
      <c r="I73" s="18"/>
      <c r="J73" s="18"/>
      <c r="K73" s="18"/>
    </row>
    <row r="74" spans="1:11">
      <c r="A74" s="85" t="s">
        <v>73</v>
      </c>
      <c r="B74" s="52">
        <f>UPRAVA!B22</f>
        <v>3200</v>
      </c>
      <c r="C74" s="59">
        <f>UPRAVA!C22</f>
        <v>4200</v>
      </c>
      <c r="D74" s="52">
        <f>UPRAVA!D22</f>
        <v>4200</v>
      </c>
      <c r="E74" s="7">
        <f>D74/B74</f>
        <v>1.3125</v>
      </c>
      <c r="F74" s="17">
        <f>D74/C74</f>
        <v>1</v>
      </c>
    </row>
    <row r="75" spans="1:11">
      <c r="A75" s="29" t="s">
        <v>55</v>
      </c>
      <c r="B75" s="191">
        <f>ČISTOĆA!B67</f>
        <v>2000</v>
      </c>
      <c r="C75" s="194">
        <f>ČISTOĆA!C67</f>
        <v>2472</v>
      </c>
      <c r="D75" s="191">
        <f>ČISTOĆA!D67</f>
        <v>2500</v>
      </c>
      <c r="E75" s="19">
        <f>D75/B75</f>
        <v>1.25</v>
      </c>
      <c r="F75" s="19">
        <f>D75/C75</f>
        <v>1.0113268608414239</v>
      </c>
    </row>
    <row r="76" spans="1:11">
      <c r="A76" s="319" t="s">
        <v>19</v>
      </c>
      <c r="B76" s="320"/>
      <c r="C76" s="320"/>
      <c r="D76" s="320"/>
      <c r="E76" s="135"/>
      <c r="F76" s="136"/>
    </row>
    <row r="77" spans="1:11">
      <c r="A77" s="27" t="s">
        <v>103</v>
      </c>
      <c r="B77" s="52">
        <f>UPRAVA!B29+ČISTOĆA!B69</f>
        <v>13000</v>
      </c>
      <c r="C77" s="59">
        <f>UPRAVA!C29+ČISTOĆA!C69</f>
        <v>7023.5599999999995</v>
      </c>
      <c r="D77" s="52">
        <f>UPRAVA!D29+ČISTOĆA!D69</f>
        <v>7500</v>
      </c>
      <c r="E77" s="24">
        <f>D77/B77</f>
        <v>0.57692307692307687</v>
      </c>
      <c r="F77" s="24">
        <f>D77/C77</f>
        <v>1.0678345454441909</v>
      </c>
    </row>
    <row r="78" spans="1:11">
      <c r="A78" s="22" t="s">
        <v>10</v>
      </c>
      <c r="B78" s="52">
        <f>UPRAVA!B30+ČISTOĆA!B70</f>
        <v>112000</v>
      </c>
      <c r="C78" s="59">
        <f>UPRAVA!C30+ČISTOĆA!C70</f>
        <v>107863.82</v>
      </c>
      <c r="D78" s="52">
        <f>UPRAVA!D30+ČISTOĆA!D70</f>
        <v>109500</v>
      </c>
      <c r="E78" s="24">
        <f t="shared" ref="E78:E94" si="8">D78/B78</f>
        <v>0.9776785714285714</v>
      </c>
      <c r="F78" s="24">
        <f t="shared" ref="F78:F104" si="9">D78/C78</f>
        <v>1.0151689417267069</v>
      </c>
    </row>
    <row r="79" spans="1:11">
      <c r="A79" s="22" t="s">
        <v>63</v>
      </c>
      <c r="B79" s="52">
        <f>UPRAVA!B31+ČISTOĆA!B71</f>
        <v>106179</v>
      </c>
      <c r="C79" s="59">
        <f>UPRAVA!C31+ČISTOĆA!C71</f>
        <v>89500</v>
      </c>
      <c r="D79" s="52">
        <f>UPRAVA!D31+ČISTOĆA!D71</f>
        <v>150200</v>
      </c>
      <c r="E79" s="24">
        <f t="shared" si="8"/>
        <v>1.4145923393514725</v>
      </c>
      <c r="F79" s="24">
        <f t="shared" si="9"/>
        <v>1.6782122905027932</v>
      </c>
    </row>
    <row r="80" spans="1:11">
      <c r="A80" s="22" t="s">
        <v>183</v>
      </c>
      <c r="B80" s="52">
        <f>UPRAVA!B32+ČISTOĆA!B72</f>
        <v>10000</v>
      </c>
      <c r="C80" s="59">
        <f>UPRAVA!C32+ČISTOĆA!C72</f>
        <v>8000</v>
      </c>
      <c r="D80" s="52">
        <f>UPRAVA!D32+ČISTOĆA!D72</f>
        <v>11000</v>
      </c>
      <c r="E80" s="24">
        <f t="shared" si="8"/>
        <v>1.1000000000000001</v>
      </c>
      <c r="F80" s="24">
        <f t="shared" si="9"/>
        <v>1.375</v>
      </c>
    </row>
    <row r="81" spans="1:7">
      <c r="A81" s="22" t="s">
        <v>42</v>
      </c>
      <c r="B81" s="52">
        <f>UPRAVA!B39</f>
        <v>25000</v>
      </c>
      <c r="C81" s="59">
        <f>UPRAVA!C39</f>
        <v>23415.439999999999</v>
      </c>
      <c r="D81" s="52">
        <f>UPRAVA!D39</f>
        <v>24000</v>
      </c>
      <c r="E81" s="24">
        <f t="shared" si="8"/>
        <v>0.96</v>
      </c>
      <c r="F81" s="24">
        <f t="shared" si="9"/>
        <v>1.0249647241307445</v>
      </c>
    </row>
    <row r="82" spans="1:7">
      <c r="A82" s="96" t="s">
        <v>70</v>
      </c>
      <c r="B82" s="52">
        <f>UPRAVA!B40</f>
        <v>18000</v>
      </c>
      <c r="C82" s="59">
        <f>UPRAVA!C40</f>
        <v>19158.28</v>
      </c>
      <c r="D82" s="52">
        <f>UPRAVA!D40</f>
        <v>20000</v>
      </c>
      <c r="E82" s="17">
        <f t="shared" si="8"/>
        <v>1.1111111111111112</v>
      </c>
      <c r="F82" s="24">
        <f t="shared" si="9"/>
        <v>1.0439350505368958</v>
      </c>
    </row>
    <row r="83" spans="1:7">
      <c r="A83" s="96" t="s">
        <v>235</v>
      </c>
      <c r="B83" s="52"/>
      <c r="C83" s="59"/>
      <c r="D83" s="52">
        <f>UPRAVA!D41</f>
        <v>33000</v>
      </c>
      <c r="E83" s="17"/>
      <c r="F83" s="24"/>
    </row>
    <row r="84" spans="1:7">
      <c r="A84" s="22" t="s">
        <v>91</v>
      </c>
      <c r="B84" s="52">
        <f>UPRAVA!B35+ČISTOĆA!B73</f>
        <v>50050</v>
      </c>
      <c r="C84" s="59">
        <f>UPRAVA!C35+ČISTOĆA!C73</f>
        <v>29894.23</v>
      </c>
      <c r="D84" s="52">
        <f>UPRAVA!D35+ČISTOĆA!D73</f>
        <v>30000</v>
      </c>
      <c r="E84" s="17">
        <f t="shared" si="8"/>
        <v>0.59940059940059942</v>
      </c>
      <c r="F84" s="24">
        <f t="shared" si="9"/>
        <v>1.0035381409723549</v>
      </c>
    </row>
    <row r="85" spans="1:7">
      <c r="A85" s="22" t="s">
        <v>92</v>
      </c>
      <c r="B85" s="52">
        <f>ČISTOĆA!B74</f>
        <v>94000</v>
      </c>
      <c r="C85" s="59">
        <f>ČISTOĆA!C74</f>
        <v>88468.91</v>
      </c>
      <c r="D85" s="52">
        <f>ČISTOĆA!D74</f>
        <v>94000</v>
      </c>
      <c r="E85" s="17">
        <f t="shared" si="8"/>
        <v>1</v>
      </c>
      <c r="F85" s="24">
        <f t="shared" si="9"/>
        <v>1.0625201553856602</v>
      </c>
    </row>
    <row r="86" spans="1:7">
      <c r="A86" s="22" t="s">
        <v>90</v>
      </c>
      <c r="B86" s="52">
        <f>UPRAVA!B33</f>
        <v>3000</v>
      </c>
      <c r="C86" s="59">
        <f>UPRAVA!C33</f>
        <v>3826.89</v>
      </c>
      <c r="D86" s="52">
        <f>UPRAVA!D33</f>
        <v>4000</v>
      </c>
      <c r="E86" s="17">
        <f t="shared" si="8"/>
        <v>1.3333333333333333</v>
      </c>
      <c r="F86" s="24">
        <f t="shared" si="9"/>
        <v>1.0452351648466509</v>
      </c>
    </row>
    <row r="87" spans="1:7">
      <c r="A87" s="22" t="s">
        <v>11</v>
      </c>
      <c r="B87" s="52">
        <f>UPRAVA!B34</f>
        <v>3400</v>
      </c>
      <c r="C87" s="59">
        <f>UPRAVA!C34</f>
        <v>3351.96</v>
      </c>
      <c r="D87" s="52">
        <f>UPRAVA!D34</f>
        <v>3400</v>
      </c>
      <c r="E87" s="17">
        <f t="shared" si="8"/>
        <v>1</v>
      </c>
      <c r="F87" s="7">
        <f t="shared" si="9"/>
        <v>1.0143319132686548</v>
      </c>
    </row>
    <row r="88" spans="1:7">
      <c r="A88" s="26" t="s">
        <v>26</v>
      </c>
      <c r="B88" s="52">
        <f>ČISTOĆA!B75</f>
        <v>39182.949999999997</v>
      </c>
      <c r="C88" s="59">
        <f>ČISTOĆA!C75</f>
        <v>38611.769999999997</v>
      </c>
      <c r="D88" s="52">
        <f>ČISTOĆA!D75</f>
        <v>9734.19</v>
      </c>
      <c r="E88" s="24">
        <f t="shared" si="8"/>
        <v>0.24842922750839336</v>
      </c>
      <c r="F88" s="24">
        <f t="shared" si="9"/>
        <v>0.25210421589064685</v>
      </c>
    </row>
    <row r="89" spans="1:7">
      <c r="A89" s="26" t="s">
        <v>51</v>
      </c>
      <c r="B89" s="52">
        <f>UPRAVA!B36+ČISTOĆA!B76</f>
        <v>62700</v>
      </c>
      <c r="C89" s="59">
        <f>UPRAVA!C36+ČISTOĆA!C76</f>
        <v>60375.37</v>
      </c>
      <c r="D89" s="52">
        <f>UPRAVA!D36+ČISTOĆA!D76</f>
        <v>61000</v>
      </c>
      <c r="E89" s="24">
        <f t="shared" si="8"/>
        <v>0.97288676236044658</v>
      </c>
      <c r="F89" s="24">
        <f t="shared" si="9"/>
        <v>1.0103457751066369</v>
      </c>
    </row>
    <row r="90" spans="1:7">
      <c r="A90" s="22" t="s">
        <v>12</v>
      </c>
      <c r="B90" s="52">
        <f>UPRAVA!B42</f>
        <v>1900</v>
      </c>
      <c r="C90" s="59">
        <f>UPRAVA!C42</f>
        <v>2104.1999999999998</v>
      </c>
      <c r="D90" s="52">
        <f>UPRAVA!D42</f>
        <v>2200</v>
      </c>
      <c r="E90" s="17">
        <f t="shared" si="8"/>
        <v>1.1578947368421053</v>
      </c>
      <c r="F90" s="17">
        <f t="shared" si="9"/>
        <v>1.0455279916357763</v>
      </c>
    </row>
    <row r="91" spans="1:7">
      <c r="A91" s="22" t="s">
        <v>95</v>
      </c>
      <c r="B91" s="52">
        <f>UPRAVA!B43</f>
        <v>15000</v>
      </c>
      <c r="C91" s="59">
        <f>UPRAVA!C43</f>
        <v>11934</v>
      </c>
      <c r="D91" s="52">
        <f>UPRAVA!D43</f>
        <v>12000</v>
      </c>
      <c r="E91" s="17">
        <f t="shared" si="8"/>
        <v>0.8</v>
      </c>
      <c r="F91" s="17">
        <f t="shared" si="9"/>
        <v>1.0055304172951232</v>
      </c>
    </row>
    <row r="92" spans="1:7">
      <c r="A92" s="26" t="s">
        <v>64</v>
      </c>
      <c r="B92" s="52">
        <f>ČISTOĆA!B77</f>
        <v>8168.4</v>
      </c>
      <c r="C92" s="59">
        <f>ČISTOĆA!C77</f>
        <v>8168.4</v>
      </c>
      <c r="D92" s="52">
        <f>ČISTOĆA!D77</f>
        <v>1524.38</v>
      </c>
      <c r="E92" s="24">
        <f t="shared" si="8"/>
        <v>0.18661916654424368</v>
      </c>
      <c r="F92" s="24">
        <f t="shared" si="9"/>
        <v>0.18661916654424368</v>
      </c>
    </row>
    <row r="93" spans="1:7">
      <c r="A93" s="22" t="s">
        <v>14</v>
      </c>
      <c r="B93" s="52">
        <f>UPRAVA!B44+ČISTOĆA!B78</f>
        <v>10100</v>
      </c>
      <c r="C93" s="59">
        <f>UPRAVA!C44+ČISTOĆA!C78</f>
        <v>15270</v>
      </c>
      <c r="D93" s="52">
        <f>UPRAVA!D44+ČISTOĆA!D78</f>
        <v>15500</v>
      </c>
      <c r="E93" s="24">
        <f t="shared" si="8"/>
        <v>1.5346534653465347</v>
      </c>
      <c r="F93" s="24">
        <f t="shared" si="9"/>
        <v>1.0150622134905043</v>
      </c>
    </row>
    <row r="94" spans="1:7">
      <c r="A94" s="22" t="s">
        <v>15</v>
      </c>
      <c r="B94" s="52">
        <f>UPRAVA!B45</f>
        <v>9500</v>
      </c>
      <c r="C94" s="59">
        <f>UPRAVA!C45</f>
        <v>5604.92</v>
      </c>
      <c r="D94" s="52">
        <f>UPRAVA!D45</f>
        <v>6000</v>
      </c>
      <c r="E94" s="17">
        <f t="shared" si="8"/>
        <v>0.63157894736842102</v>
      </c>
      <c r="F94" s="17">
        <f t="shared" si="9"/>
        <v>1.0704880711945932</v>
      </c>
    </row>
    <row r="95" spans="1:7">
      <c r="A95" s="27" t="s">
        <v>218</v>
      </c>
      <c r="B95" s="51"/>
      <c r="C95" s="59">
        <f>ČISTOĆA!C82</f>
        <v>4500</v>
      </c>
      <c r="D95" s="52">
        <f>ČISTOĆA!D82</f>
        <v>4500</v>
      </c>
      <c r="E95" s="24"/>
      <c r="F95" s="23">
        <f t="shared" si="9"/>
        <v>1</v>
      </c>
    </row>
    <row r="96" spans="1:7">
      <c r="A96" s="22" t="s">
        <v>13</v>
      </c>
      <c r="B96" s="52">
        <f>ČISTOĆA!B79</f>
        <v>6720</v>
      </c>
      <c r="C96" s="59">
        <f>ČISTOĆA!C79</f>
        <v>6720</v>
      </c>
      <c r="D96" s="52">
        <f>ČISTOĆA!D79</f>
        <v>6720</v>
      </c>
      <c r="E96" s="17">
        <f t="shared" ref="E96:E104" si="10">D96/B96</f>
        <v>1</v>
      </c>
      <c r="F96" s="17">
        <f t="shared" si="9"/>
        <v>1</v>
      </c>
      <c r="G96" s="94"/>
    </row>
    <row r="97" spans="1:6" ht="17.25" customHeight="1">
      <c r="A97" s="22" t="s">
        <v>39</v>
      </c>
      <c r="B97" s="52">
        <f>UPRAVA!B46+ČISTOĆA!B80</f>
        <v>4000</v>
      </c>
      <c r="C97" s="59">
        <f>UPRAVA!C46+ČISTOĆA!C80</f>
        <v>5000</v>
      </c>
      <c r="D97" s="52">
        <f>UPRAVA!D46+ČISTOĆA!D80</f>
        <v>5000</v>
      </c>
      <c r="E97" s="17">
        <f t="shared" si="10"/>
        <v>1.25</v>
      </c>
      <c r="F97" s="17">
        <f t="shared" si="9"/>
        <v>1</v>
      </c>
    </row>
    <row r="98" spans="1:6" ht="13.5" customHeight="1">
      <c r="A98" s="76" t="s">
        <v>62</v>
      </c>
      <c r="B98" s="52">
        <f>UPRAVA!B37+ČISTOĆA!B83</f>
        <v>32200</v>
      </c>
      <c r="C98" s="59">
        <f>UPRAVA!C37+ČISTOĆA!C83</f>
        <v>25894.6</v>
      </c>
      <c r="D98" s="52">
        <f>UPRAVA!D37+ČISTOĆA!D83</f>
        <v>26500</v>
      </c>
      <c r="E98" s="77">
        <f t="shared" si="10"/>
        <v>0.82298136645962738</v>
      </c>
      <c r="F98" s="17">
        <f t="shared" si="9"/>
        <v>1.0233793918423146</v>
      </c>
    </row>
    <row r="99" spans="1:6" ht="13.5" customHeight="1">
      <c r="A99" s="9" t="s">
        <v>117</v>
      </c>
      <c r="B99" s="52">
        <f>ČISTOĆA!B84</f>
        <v>355000</v>
      </c>
      <c r="C99" s="59">
        <f>ČISTOĆA!C84</f>
        <v>209500</v>
      </c>
      <c r="D99" s="52">
        <f>ČISTOĆA!D84</f>
        <v>210000</v>
      </c>
      <c r="E99" s="24">
        <f t="shared" si="10"/>
        <v>0.59154929577464788</v>
      </c>
      <c r="F99" s="17">
        <f t="shared" si="9"/>
        <v>1.0023866348448687</v>
      </c>
    </row>
    <row r="100" spans="1:6" ht="13.5" customHeight="1">
      <c r="A100" s="9" t="s">
        <v>223</v>
      </c>
      <c r="B100" s="52">
        <f>ČISTOĆA!B85</f>
        <v>750</v>
      </c>
      <c r="C100" s="59">
        <f>ČISTOĆA!C85</f>
        <v>0</v>
      </c>
      <c r="D100" s="52">
        <f>ČISTOĆA!D85</f>
        <v>1000</v>
      </c>
      <c r="E100" s="24">
        <f t="shared" si="10"/>
        <v>1.3333333333333333</v>
      </c>
      <c r="F100" s="17"/>
    </row>
    <row r="101" spans="1:6" ht="13.5" customHeight="1">
      <c r="A101" s="22" t="s">
        <v>114</v>
      </c>
      <c r="B101" s="52">
        <f>UPRAVA!B38</f>
        <v>1000</v>
      </c>
      <c r="C101" s="59">
        <f>UPRAVA!C38</f>
        <v>2140.6</v>
      </c>
      <c r="D101" s="52">
        <f>UPRAVA!D38</f>
        <v>2200</v>
      </c>
      <c r="E101" s="17">
        <f t="shared" si="10"/>
        <v>2.2000000000000002</v>
      </c>
      <c r="F101" s="17">
        <f t="shared" si="9"/>
        <v>1.0277492291880781</v>
      </c>
    </row>
    <row r="102" spans="1:6" ht="13.5" customHeight="1">
      <c r="A102" s="22" t="s">
        <v>217</v>
      </c>
      <c r="B102" s="52">
        <f>ČISTOĆA!B81</f>
        <v>0</v>
      </c>
      <c r="C102" s="59">
        <f>ČISTOĆA!C81</f>
        <v>190.94</v>
      </c>
      <c r="D102" s="52">
        <f>ČISTOĆA!D81</f>
        <v>500</v>
      </c>
      <c r="E102" s="17"/>
      <c r="F102" s="17">
        <f t="shared" si="9"/>
        <v>2.6186236514088197</v>
      </c>
    </row>
    <row r="103" spans="1:6">
      <c r="A103" s="30" t="s">
        <v>22</v>
      </c>
      <c r="B103" s="52">
        <f>UPRAVA!B47+ČISTOĆA!B86</f>
        <v>974000</v>
      </c>
      <c r="C103" s="59">
        <f>UPRAVA!C47+ČISTOĆA!C86</f>
        <v>972468.54</v>
      </c>
      <c r="D103" s="52">
        <f>UPRAVA!D47+ČISTOĆA!D86</f>
        <v>993000</v>
      </c>
      <c r="E103" s="17">
        <f t="shared" si="10"/>
        <v>1.0195071868583163</v>
      </c>
      <c r="F103" s="17">
        <f t="shared" si="9"/>
        <v>1.0211127241195894</v>
      </c>
    </row>
    <row r="104" spans="1:6">
      <c r="A104" s="30" t="s">
        <v>23</v>
      </c>
      <c r="B104" s="52">
        <f>UPRAVA!B48+ČISTOĆA!B87</f>
        <v>3898000</v>
      </c>
      <c r="C104" s="59">
        <f>UPRAVA!C48+ČISTOĆA!C87</f>
        <v>3853559.43</v>
      </c>
      <c r="D104" s="52">
        <f>UPRAVA!D48+ČISTOĆA!D87</f>
        <v>3861000</v>
      </c>
      <c r="E104" s="24">
        <f t="shared" si="10"/>
        <v>0.99050795279630577</v>
      </c>
      <c r="F104" s="25">
        <f t="shared" si="9"/>
        <v>1.0019308304789787</v>
      </c>
    </row>
    <row r="105" spans="1:6">
      <c r="A105" s="315" t="s">
        <v>24</v>
      </c>
      <c r="B105" s="316"/>
      <c r="C105" s="316"/>
      <c r="D105" s="316"/>
      <c r="E105" s="137"/>
      <c r="F105" s="138"/>
    </row>
    <row r="106" spans="1:6">
      <c r="A106" s="22" t="s">
        <v>67</v>
      </c>
      <c r="B106" s="52">
        <f>UPRAVA!B50</f>
        <v>3000</v>
      </c>
      <c r="C106" s="59">
        <f>UPRAVA!C50</f>
        <v>3000</v>
      </c>
      <c r="D106" s="52">
        <f>UPRAVA!D50</f>
        <v>3000</v>
      </c>
      <c r="E106" s="7">
        <f t="shared" ref="E106:E111" si="11">D106/B106</f>
        <v>1</v>
      </c>
      <c r="F106" s="7">
        <f t="shared" ref="F106:F111" si="12">D106/C106</f>
        <v>1</v>
      </c>
    </row>
    <row r="107" spans="1:6">
      <c r="A107" s="9" t="s">
        <v>104</v>
      </c>
      <c r="B107" s="52">
        <f>UPRAVA!B51</f>
        <v>26200</v>
      </c>
      <c r="C107" s="59">
        <f>UPRAVA!C51</f>
        <v>32595</v>
      </c>
      <c r="D107" s="52">
        <f>UPRAVA!D51</f>
        <v>33000</v>
      </c>
      <c r="E107" s="7">
        <f t="shared" si="11"/>
        <v>1.2595419847328244</v>
      </c>
      <c r="F107" s="7">
        <f t="shared" si="12"/>
        <v>1.0124252185918086</v>
      </c>
    </row>
    <row r="108" spans="1:6">
      <c r="A108" s="9" t="s">
        <v>105</v>
      </c>
      <c r="B108" s="52">
        <f>UPRAVA!B52</f>
        <v>40734.39</v>
      </c>
      <c r="C108" s="59">
        <f>UPRAVA!C52</f>
        <v>40734</v>
      </c>
      <c r="D108" s="52">
        <f>UPRAVA!D52</f>
        <v>30346.880000000001</v>
      </c>
      <c r="E108" s="7">
        <f t="shared" si="11"/>
        <v>0.74499409467037558</v>
      </c>
      <c r="F108" s="7">
        <f t="shared" si="12"/>
        <v>0.74500122747581876</v>
      </c>
    </row>
    <row r="109" spans="1:6">
      <c r="A109" s="9" t="s">
        <v>82</v>
      </c>
      <c r="B109" s="52">
        <f>UPRAVA!B53</f>
        <v>100</v>
      </c>
      <c r="C109" s="59">
        <f>UPRAVA!C53</f>
        <v>655</v>
      </c>
      <c r="D109" s="52">
        <f>UPRAVA!D53</f>
        <v>700</v>
      </c>
      <c r="E109" s="7">
        <f t="shared" si="11"/>
        <v>7</v>
      </c>
      <c r="F109" s="7">
        <f t="shared" si="12"/>
        <v>1.0687022900763359</v>
      </c>
    </row>
    <row r="110" spans="1:6" ht="30">
      <c r="A110" s="68" t="s">
        <v>75</v>
      </c>
      <c r="B110" s="52">
        <f>UPRAVA!B54</f>
        <v>6000</v>
      </c>
      <c r="C110" s="59">
        <f>UPRAVA!C54</f>
        <v>6000</v>
      </c>
      <c r="D110" s="52">
        <f>UPRAVA!D54</f>
        <v>6000</v>
      </c>
      <c r="E110" s="7">
        <f t="shared" si="11"/>
        <v>1</v>
      </c>
      <c r="F110" s="7">
        <f t="shared" si="12"/>
        <v>1</v>
      </c>
    </row>
    <row r="111" spans="1:6">
      <c r="A111" s="132" t="s">
        <v>6</v>
      </c>
      <c r="B111" s="139">
        <v>8912094.7400000002</v>
      </c>
      <c r="C111" s="139">
        <v>8684764.1400000006</v>
      </c>
      <c r="D111" s="139">
        <v>9247455.4499999993</v>
      </c>
      <c r="E111" s="7">
        <f t="shared" si="11"/>
        <v>1.0376298412195739</v>
      </c>
      <c r="F111" s="7">
        <f t="shared" si="12"/>
        <v>1.0647906265419891</v>
      </c>
    </row>
    <row r="112" spans="1:6">
      <c r="C112" s="13"/>
    </row>
    <row r="114" spans="1:4">
      <c r="A114" s="36"/>
      <c r="B114" s="37"/>
      <c r="C114" s="37"/>
      <c r="D114" s="37"/>
    </row>
    <row r="115" spans="1:4">
      <c r="A115" s="36"/>
      <c r="B115" s="37"/>
      <c r="C115" s="37"/>
      <c r="D115" s="37"/>
    </row>
    <row r="116" spans="1:4">
      <c r="A116" s="36"/>
      <c r="B116" s="37"/>
      <c r="C116" s="37"/>
      <c r="D116" s="37"/>
    </row>
    <row r="117" spans="1:4">
      <c r="A117" s="36"/>
      <c r="B117" s="37"/>
      <c r="C117" s="37"/>
      <c r="D117" s="37"/>
    </row>
    <row r="118" spans="1:4">
      <c r="B118" s="13"/>
      <c r="C118" s="13"/>
      <c r="D118" s="13"/>
    </row>
    <row r="119" spans="1:4">
      <c r="B119" s="13"/>
      <c r="C119" s="13"/>
      <c r="D119" s="13"/>
    </row>
    <row r="120" spans="1:4">
      <c r="B120" s="13"/>
      <c r="C120" s="13"/>
      <c r="D120" s="13"/>
    </row>
  </sheetData>
  <mergeCells count="15">
    <mergeCell ref="A1:F2"/>
    <mergeCell ref="A3:A5"/>
    <mergeCell ref="B3:B5"/>
    <mergeCell ref="D3:D5"/>
    <mergeCell ref="A7:F7"/>
    <mergeCell ref="F53:F54"/>
    <mergeCell ref="E55:E56"/>
    <mergeCell ref="E34:E36"/>
    <mergeCell ref="F34:F36"/>
    <mergeCell ref="F55:F56"/>
    <mergeCell ref="A105:D105"/>
    <mergeCell ref="A34:A36"/>
    <mergeCell ref="A76:D76"/>
    <mergeCell ref="A20:D20"/>
    <mergeCell ref="E53:E54"/>
  </mergeCells>
  <pageMargins left="0.7" right="0.7" top="0.75" bottom="0.75" header="0.3" footer="0.3"/>
  <pageSetup paperSize="9" scale="5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workbookViewId="0">
      <selection activeCell="A57" sqref="A57:G69"/>
    </sheetView>
  </sheetViews>
  <sheetFormatPr defaultRowHeight="15"/>
  <cols>
    <col min="1" max="1" width="34.7109375" customWidth="1"/>
    <col min="2" max="2" width="14.7109375" customWidth="1"/>
    <col min="3" max="3" width="16.42578125" customWidth="1"/>
    <col min="4" max="4" width="14.7109375" customWidth="1"/>
    <col min="5" max="5" width="9.7109375" customWidth="1"/>
    <col min="6" max="6" width="9.42578125" customWidth="1"/>
    <col min="7" max="7" width="18.85546875" customWidth="1"/>
  </cols>
  <sheetData>
    <row r="1" spans="1:7" ht="31.5" customHeight="1">
      <c r="A1" s="292" t="s">
        <v>189</v>
      </c>
      <c r="B1" s="292"/>
      <c r="C1" s="292"/>
      <c r="D1" s="292"/>
      <c r="E1" s="292"/>
      <c r="F1" s="292"/>
    </row>
    <row r="2" spans="1:7">
      <c r="A2" s="329" t="s">
        <v>115</v>
      </c>
      <c r="B2" s="310" t="s">
        <v>113</v>
      </c>
      <c r="C2" s="41" t="s">
        <v>68</v>
      </c>
      <c r="D2" s="310" t="s">
        <v>187</v>
      </c>
      <c r="E2" s="20" t="s">
        <v>58</v>
      </c>
      <c r="F2" s="20" t="s">
        <v>58</v>
      </c>
    </row>
    <row r="3" spans="1:7">
      <c r="A3" s="330"/>
      <c r="B3" s="311"/>
      <c r="C3" s="42" t="s">
        <v>188</v>
      </c>
      <c r="D3" s="311"/>
      <c r="E3" s="4"/>
      <c r="F3" s="4"/>
    </row>
    <row r="4" spans="1:7">
      <c r="A4" s="331"/>
      <c r="B4" s="312"/>
      <c r="C4" s="43" t="s">
        <v>106</v>
      </c>
      <c r="D4" s="312"/>
      <c r="E4" s="21" t="s">
        <v>59</v>
      </c>
      <c r="F4" s="21" t="s">
        <v>60</v>
      </c>
    </row>
    <row r="5" spans="1:7">
      <c r="A5" s="2">
        <v>1</v>
      </c>
      <c r="B5" s="47">
        <v>2</v>
      </c>
      <c r="C5" s="55">
        <v>3</v>
      </c>
      <c r="D5" s="47">
        <v>4</v>
      </c>
      <c r="E5" s="34">
        <v>5</v>
      </c>
      <c r="F5" s="35">
        <v>6</v>
      </c>
    </row>
    <row r="6" spans="1:7">
      <c r="A6" s="315" t="s">
        <v>20</v>
      </c>
      <c r="B6" s="316"/>
      <c r="C6" s="316"/>
      <c r="D6" s="316"/>
      <c r="E6" s="316"/>
      <c r="F6" s="333"/>
    </row>
    <row r="7" spans="1:7">
      <c r="A7" s="1" t="s">
        <v>5</v>
      </c>
      <c r="B7" s="54">
        <v>13000</v>
      </c>
      <c r="C7" s="56">
        <v>11421.67</v>
      </c>
      <c r="D7" s="54">
        <v>11500</v>
      </c>
      <c r="E7" s="7">
        <f>D7/B7</f>
        <v>0.88461538461538458</v>
      </c>
      <c r="F7" s="7">
        <f t="shared" ref="F7:F15" si="0">D7/C7</f>
        <v>1.0068580163846443</v>
      </c>
    </row>
    <row r="8" spans="1:7">
      <c r="A8" s="9" t="s">
        <v>231</v>
      </c>
      <c r="B8" s="54">
        <v>100</v>
      </c>
      <c r="C8" s="56">
        <v>440.8</v>
      </c>
      <c r="D8" s="54">
        <v>1000</v>
      </c>
      <c r="E8" s="7">
        <f t="shared" ref="E8:E15" si="1">D8/B8</f>
        <v>10</v>
      </c>
      <c r="F8" s="7">
        <f t="shared" si="0"/>
        <v>2.2686025408348458</v>
      </c>
    </row>
    <row r="9" spans="1:7">
      <c r="A9" s="3" t="s">
        <v>7</v>
      </c>
      <c r="B9" s="48">
        <v>1500</v>
      </c>
      <c r="C9" s="56">
        <v>1954</v>
      </c>
      <c r="D9" s="48">
        <v>2000</v>
      </c>
      <c r="E9" s="7">
        <f t="shared" si="1"/>
        <v>1.3333333333333333</v>
      </c>
      <c r="F9" s="7">
        <f t="shared" si="0"/>
        <v>1.0235414534288638</v>
      </c>
    </row>
    <row r="10" spans="1:7">
      <c r="A10" s="3" t="s">
        <v>210</v>
      </c>
      <c r="B10" s="48"/>
      <c r="C10" s="56">
        <v>240</v>
      </c>
      <c r="D10" s="48">
        <v>250</v>
      </c>
      <c r="E10" s="7"/>
      <c r="F10" s="7">
        <f t="shared" si="0"/>
        <v>1.0416666666666667</v>
      </c>
    </row>
    <row r="11" spans="1:7">
      <c r="A11" s="3" t="s">
        <v>2</v>
      </c>
      <c r="B11" s="48">
        <v>10200</v>
      </c>
      <c r="C11" s="56">
        <v>8925</v>
      </c>
      <c r="D11" s="48">
        <v>10000</v>
      </c>
      <c r="E11" s="7">
        <f t="shared" si="1"/>
        <v>0.98039215686274506</v>
      </c>
      <c r="F11" s="7">
        <f t="shared" si="0"/>
        <v>1.1204481792717087</v>
      </c>
    </row>
    <row r="12" spans="1:7">
      <c r="A12" s="3" t="s">
        <v>3</v>
      </c>
      <c r="B12" s="48">
        <v>10000</v>
      </c>
      <c r="C12" s="56">
        <v>3375</v>
      </c>
      <c r="D12" s="48">
        <v>10000</v>
      </c>
      <c r="E12" s="7">
        <f t="shared" si="1"/>
        <v>1</v>
      </c>
      <c r="F12" s="7">
        <f t="shared" si="0"/>
        <v>2.9629629629629628</v>
      </c>
      <c r="G12" s="65"/>
    </row>
    <row r="13" spans="1:7">
      <c r="A13" s="3" t="s">
        <v>61</v>
      </c>
      <c r="B13" s="48">
        <v>2100</v>
      </c>
      <c r="C13" s="56">
        <v>2372</v>
      </c>
      <c r="D13" s="48">
        <v>2500</v>
      </c>
      <c r="E13" s="7">
        <f t="shared" si="1"/>
        <v>1.1904761904761905</v>
      </c>
      <c r="F13" s="7">
        <f t="shared" si="0"/>
        <v>1.0539629005059021</v>
      </c>
    </row>
    <row r="14" spans="1:7">
      <c r="A14" s="3" t="s">
        <v>46</v>
      </c>
      <c r="B14" s="48">
        <v>3000</v>
      </c>
      <c r="C14" s="56">
        <v>982</v>
      </c>
      <c r="D14" s="48">
        <v>1000</v>
      </c>
      <c r="E14" s="7">
        <f t="shared" si="1"/>
        <v>0.33333333333333331</v>
      </c>
      <c r="F14" s="7">
        <f t="shared" si="0"/>
        <v>1.0183299389002036</v>
      </c>
      <c r="G14" s="13"/>
    </row>
    <row r="15" spans="1:7">
      <c r="A15" s="32" t="s">
        <v>4</v>
      </c>
      <c r="B15" s="49">
        <v>12500</v>
      </c>
      <c r="C15" s="56">
        <v>18006.830000000002</v>
      </c>
      <c r="D15" s="49">
        <v>18500</v>
      </c>
      <c r="E15" s="7">
        <f t="shared" si="1"/>
        <v>1.48</v>
      </c>
      <c r="F15" s="7">
        <f t="shared" si="0"/>
        <v>1.0273879411312261</v>
      </c>
      <c r="G15" s="13"/>
    </row>
    <row r="16" spans="1:7">
      <c r="A16" s="315" t="s">
        <v>21</v>
      </c>
      <c r="B16" s="316"/>
      <c r="C16" s="316"/>
      <c r="D16" s="316"/>
      <c r="E16" s="316"/>
      <c r="F16" s="333"/>
    </row>
    <row r="17" spans="1:7">
      <c r="A17" s="11" t="s">
        <v>8</v>
      </c>
      <c r="B17" s="54">
        <v>14000</v>
      </c>
      <c r="C17" s="56">
        <v>15040.96</v>
      </c>
      <c r="D17" s="54">
        <v>15500</v>
      </c>
      <c r="E17" s="7">
        <f>D17/B17</f>
        <v>1.1071428571428572</v>
      </c>
      <c r="F17" s="7">
        <f>D17/C17</f>
        <v>1.0305193285534966</v>
      </c>
    </row>
    <row r="18" spans="1:7">
      <c r="A18" s="9" t="s">
        <v>9</v>
      </c>
      <c r="B18" s="48">
        <v>1000</v>
      </c>
      <c r="C18" s="56">
        <v>1190</v>
      </c>
      <c r="D18" s="48">
        <v>1200</v>
      </c>
      <c r="E18" s="7">
        <f t="shared" ref="E18:E27" si="2">D18/B18</f>
        <v>1.2</v>
      </c>
      <c r="F18" s="7">
        <f t="shared" ref="F18:F27" si="3">D18/C18</f>
        <v>1.0084033613445378</v>
      </c>
    </row>
    <row r="19" spans="1:7">
      <c r="A19" s="22" t="s">
        <v>243</v>
      </c>
      <c r="B19" s="71">
        <v>98000</v>
      </c>
      <c r="C19" s="56">
        <v>98986.39</v>
      </c>
      <c r="D19" s="71">
        <v>99000</v>
      </c>
      <c r="E19" s="7">
        <f t="shared" si="2"/>
        <v>1.010204081632653</v>
      </c>
      <c r="F19" s="17">
        <f t="shared" si="3"/>
        <v>1.0001374936493794</v>
      </c>
    </row>
    <row r="20" spans="1:7">
      <c r="A20" s="22" t="s">
        <v>211</v>
      </c>
      <c r="B20" s="71"/>
      <c r="C20" s="56">
        <v>3640</v>
      </c>
      <c r="D20" s="71">
        <v>3640</v>
      </c>
      <c r="E20" s="7"/>
      <c r="F20" s="17">
        <f t="shared" si="3"/>
        <v>1</v>
      </c>
    </row>
    <row r="21" spans="1:7">
      <c r="A21" s="22" t="s">
        <v>212</v>
      </c>
      <c r="B21" s="71"/>
      <c r="C21" s="56">
        <v>6374.22</v>
      </c>
      <c r="D21" s="71">
        <v>6500</v>
      </c>
      <c r="E21" s="7"/>
      <c r="F21" s="17">
        <f t="shared" si="3"/>
        <v>1.0197326104213535</v>
      </c>
    </row>
    <row r="22" spans="1:7">
      <c r="A22" s="85" t="s">
        <v>73</v>
      </c>
      <c r="B22" s="71">
        <v>3200</v>
      </c>
      <c r="C22" s="56">
        <v>4200</v>
      </c>
      <c r="D22" s="71">
        <v>4200</v>
      </c>
      <c r="E22" s="7">
        <f t="shared" si="2"/>
        <v>1.3125</v>
      </c>
      <c r="F22" s="17">
        <f t="shared" si="3"/>
        <v>1</v>
      </c>
    </row>
    <row r="23" spans="1:7">
      <c r="A23" s="9" t="s">
        <v>17</v>
      </c>
      <c r="B23" s="48">
        <v>11500</v>
      </c>
      <c r="C23" s="56">
        <v>11071</v>
      </c>
      <c r="D23" s="48">
        <v>11500</v>
      </c>
      <c r="E23" s="7">
        <f t="shared" si="2"/>
        <v>1</v>
      </c>
      <c r="F23" s="17">
        <f t="shared" si="3"/>
        <v>1.0387498870924037</v>
      </c>
      <c r="G23" s="36"/>
    </row>
    <row r="24" spans="1:7">
      <c r="A24" s="12" t="s">
        <v>96</v>
      </c>
      <c r="B24" s="48">
        <v>6000</v>
      </c>
      <c r="C24" s="56">
        <v>8037.55</v>
      </c>
      <c r="D24" s="48">
        <v>10000</v>
      </c>
      <c r="E24" s="7">
        <f t="shared" si="2"/>
        <v>1.6666666666666667</v>
      </c>
      <c r="F24" s="17">
        <f t="shared" si="3"/>
        <v>1.244160222953512</v>
      </c>
      <c r="G24" s="36"/>
    </row>
    <row r="25" spans="1:7">
      <c r="A25" s="22" t="s">
        <v>224</v>
      </c>
      <c r="B25" s="49"/>
      <c r="C25" s="56">
        <v>11900</v>
      </c>
      <c r="D25" s="49">
        <v>0</v>
      </c>
      <c r="E25" s="7"/>
      <c r="F25" s="17">
        <f t="shared" si="3"/>
        <v>0</v>
      </c>
      <c r="G25" s="36"/>
    </row>
    <row r="26" spans="1:7">
      <c r="A26" s="12" t="s">
        <v>213</v>
      </c>
      <c r="B26" s="49"/>
      <c r="C26" s="56">
        <v>246.4</v>
      </c>
      <c r="D26" s="49">
        <v>250</v>
      </c>
      <c r="E26" s="7"/>
      <c r="F26" s="17">
        <f t="shared" si="3"/>
        <v>1.0146103896103895</v>
      </c>
      <c r="G26" s="36"/>
    </row>
    <row r="27" spans="1:7">
      <c r="A27" s="12" t="s">
        <v>18</v>
      </c>
      <c r="B27" s="49">
        <v>2000</v>
      </c>
      <c r="C27" s="56">
        <v>6487.51</v>
      </c>
      <c r="D27" s="49">
        <v>7000</v>
      </c>
      <c r="E27" s="7">
        <f t="shared" si="2"/>
        <v>3.5</v>
      </c>
      <c r="F27" s="17">
        <f t="shared" si="3"/>
        <v>1.0789964100248015</v>
      </c>
      <c r="G27" s="37"/>
    </row>
    <row r="28" spans="1:7">
      <c r="A28" s="315" t="s">
        <v>19</v>
      </c>
      <c r="B28" s="316"/>
      <c r="C28" s="316"/>
      <c r="D28" s="316"/>
      <c r="E28" s="316"/>
      <c r="F28" s="333"/>
      <c r="G28" s="37"/>
    </row>
    <row r="29" spans="1:7">
      <c r="A29" s="27" t="s">
        <v>103</v>
      </c>
      <c r="B29" s="54">
        <v>8500</v>
      </c>
      <c r="C29" s="56">
        <v>2839.08</v>
      </c>
      <c r="D29" s="54">
        <v>3000</v>
      </c>
      <c r="E29" s="8">
        <f>D29/B29</f>
        <v>0.35294117647058826</v>
      </c>
      <c r="F29" s="8">
        <f>D29/C29</f>
        <v>1.0566803330656409</v>
      </c>
      <c r="G29" s="37"/>
    </row>
    <row r="30" spans="1:7">
      <c r="A30" s="22" t="s">
        <v>10</v>
      </c>
      <c r="B30" s="48">
        <v>24000</v>
      </c>
      <c r="C30" s="56">
        <v>24211.72</v>
      </c>
      <c r="D30" s="48">
        <v>24500</v>
      </c>
      <c r="E30" s="7">
        <f t="shared" ref="E30:E55" si="4">D30/B30</f>
        <v>1.0208333333333333</v>
      </c>
      <c r="F30" s="7">
        <f t="shared" ref="F30:F50" si="5">D30/C30</f>
        <v>1.0119066303426605</v>
      </c>
      <c r="G30" s="38"/>
    </row>
    <row r="31" spans="1:7">
      <c r="A31" s="22" t="s">
        <v>63</v>
      </c>
      <c r="B31" s="71">
        <v>47093</v>
      </c>
      <c r="C31" s="56">
        <v>33700</v>
      </c>
      <c r="D31" s="71">
        <v>56200</v>
      </c>
      <c r="E31" s="7">
        <f t="shared" si="4"/>
        <v>1.1933833053744718</v>
      </c>
      <c r="F31" s="7">
        <f t="shared" si="5"/>
        <v>1.6676557863501484</v>
      </c>
      <c r="G31" s="37"/>
    </row>
    <row r="32" spans="1:7">
      <c r="A32" s="22" t="s">
        <v>182</v>
      </c>
      <c r="B32" s="71">
        <v>5000</v>
      </c>
      <c r="C32" s="56">
        <v>3000</v>
      </c>
      <c r="D32" s="71">
        <v>5000</v>
      </c>
      <c r="E32" s="7">
        <f t="shared" si="4"/>
        <v>1</v>
      </c>
      <c r="F32" s="7">
        <f t="shared" si="5"/>
        <v>1.6666666666666667</v>
      </c>
      <c r="G32" s="37"/>
    </row>
    <row r="33" spans="1:7">
      <c r="A33" s="22" t="s">
        <v>90</v>
      </c>
      <c r="B33" s="48">
        <v>3000</v>
      </c>
      <c r="C33" s="56">
        <v>3826.89</v>
      </c>
      <c r="D33" s="48">
        <v>4000</v>
      </c>
      <c r="E33" s="7">
        <f t="shared" si="4"/>
        <v>1.3333333333333333</v>
      </c>
      <c r="F33" s="7">
        <f t="shared" si="5"/>
        <v>1.0452351648466509</v>
      </c>
      <c r="G33" s="37"/>
    </row>
    <row r="34" spans="1:7">
      <c r="A34" s="22" t="s">
        <v>11</v>
      </c>
      <c r="B34" s="48">
        <v>3400</v>
      </c>
      <c r="C34" s="56">
        <v>3351.96</v>
      </c>
      <c r="D34" s="48">
        <v>3400</v>
      </c>
      <c r="E34" s="7">
        <f t="shared" si="4"/>
        <v>1</v>
      </c>
      <c r="F34" s="7">
        <f t="shared" si="5"/>
        <v>1.0143319132686548</v>
      </c>
      <c r="G34" s="36"/>
    </row>
    <row r="35" spans="1:7">
      <c r="A35" s="29" t="s">
        <v>101</v>
      </c>
      <c r="B35" s="49">
        <v>1950</v>
      </c>
      <c r="C35" s="56">
        <v>1244.23</v>
      </c>
      <c r="D35" s="49">
        <v>1300</v>
      </c>
      <c r="E35" s="7">
        <f t="shared" si="4"/>
        <v>0.66666666666666663</v>
      </c>
      <c r="F35" s="10">
        <f t="shared" si="5"/>
        <v>1.0448229025180231</v>
      </c>
      <c r="G35" s="37"/>
    </row>
    <row r="36" spans="1:7">
      <c r="A36" s="22" t="s">
        <v>51</v>
      </c>
      <c r="B36" s="48">
        <v>1000</v>
      </c>
      <c r="C36" s="56">
        <v>770</v>
      </c>
      <c r="D36" s="48">
        <v>1000</v>
      </c>
      <c r="E36" s="7">
        <f t="shared" si="4"/>
        <v>1</v>
      </c>
      <c r="F36" s="17">
        <f t="shared" si="5"/>
        <v>1.2987012987012987</v>
      </c>
      <c r="G36" s="94"/>
    </row>
    <row r="37" spans="1:7">
      <c r="A37" s="22" t="s">
        <v>88</v>
      </c>
      <c r="B37" s="48">
        <v>1200</v>
      </c>
      <c r="C37" s="56">
        <v>3490</v>
      </c>
      <c r="D37" s="48">
        <v>3500</v>
      </c>
      <c r="E37" s="17">
        <f t="shared" si="4"/>
        <v>2.9166666666666665</v>
      </c>
      <c r="F37" s="17">
        <f t="shared" si="5"/>
        <v>1.002865329512894</v>
      </c>
      <c r="G37" s="94"/>
    </row>
    <row r="38" spans="1:7">
      <c r="A38" s="22" t="s">
        <v>114</v>
      </c>
      <c r="B38" s="48">
        <v>1000</v>
      </c>
      <c r="C38" s="56">
        <v>2140.6</v>
      </c>
      <c r="D38" s="48">
        <v>2200</v>
      </c>
      <c r="E38" s="17">
        <f t="shared" si="4"/>
        <v>2.2000000000000002</v>
      </c>
      <c r="F38" s="17">
        <f t="shared" si="5"/>
        <v>1.0277492291880781</v>
      </c>
      <c r="G38" s="94"/>
    </row>
    <row r="39" spans="1:7">
      <c r="A39" s="22" t="s">
        <v>42</v>
      </c>
      <c r="B39" s="48">
        <v>25000</v>
      </c>
      <c r="C39" s="56">
        <v>23415.439999999999</v>
      </c>
      <c r="D39" s="48">
        <v>24000</v>
      </c>
      <c r="E39" s="17">
        <f t="shared" si="4"/>
        <v>0.96</v>
      </c>
      <c r="F39" s="17">
        <f t="shared" si="5"/>
        <v>1.0249647241307445</v>
      </c>
      <c r="G39" s="94"/>
    </row>
    <row r="40" spans="1:7">
      <c r="A40" s="96" t="s">
        <v>70</v>
      </c>
      <c r="B40" s="48">
        <v>18000</v>
      </c>
      <c r="C40" s="56">
        <v>19158.28</v>
      </c>
      <c r="D40" s="48">
        <v>20000</v>
      </c>
      <c r="E40" s="17">
        <f t="shared" si="4"/>
        <v>1.1111111111111112</v>
      </c>
      <c r="F40" s="17">
        <f t="shared" si="5"/>
        <v>1.0439350505368958</v>
      </c>
      <c r="G40" s="39"/>
    </row>
    <row r="41" spans="1:7">
      <c r="A41" s="96" t="s">
        <v>235</v>
      </c>
      <c r="B41" s="48"/>
      <c r="C41" s="56"/>
      <c r="D41" s="48">
        <v>33000</v>
      </c>
      <c r="E41" s="17"/>
      <c r="F41" s="17"/>
      <c r="G41" s="39"/>
    </row>
    <row r="42" spans="1:7">
      <c r="A42" s="22" t="s">
        <v>12</v>
      </c>
      <c r="B42" s="48">
        <v>1900</v>
      </c>
      <c r="C42" s="56">
        <v>2104.1999999999998</v>
      </c>
      <c r="D42" s="48">
        <v>2200</v>
      </c>
      <c r="E42" s="17">
        <f t="shared" si="4"/>
        <v>1.1578947368421053</v>
      </c>
      <c r="F42" s="17">
        <f t="shared" si="5"/>
        <v>1.0455279916357763</v>
      </c>
      <c r="G42" s="39"/>
    </row>
    <row r="43" spans="1:7">
      <c r="A43" s="22" t="s">
        <v>95</v>
      </c>
      <c r="B43" s="71">
        <v>15000</v>
      </c>
      <c r="C43" s="56">
        <v>11934</v>
      </c>
      <c r="D43" s="71">
        <v>12000</v>
      </c>
      <c r="E43" s="17">
        <f t="shared" si="4"/>
        <v>0.8</v>
      </c>
      <c r="F43" s="17">
        <f t="shared" si="5"/>
        <v>1.0055304172951232</v>
      </c>
      <c r="G43" s="39"/>
    </row>
    <row r="44" spans="1:7">
      <c r="A44" s="22" t="s">
        <v>14</v>
      </c>
      <c r="B44" s="48">
        <v>5800</v>
      </c>
      <c r="C44" s="56">
        <v>13350</v>
      </c>
      <c r="D44" s="48">
        <v>13500</v>
      </c>
      <c r="E44" s="17">
        <f t="shared" si="4"/>
        <v>2.3275862068965516</v>
      </c>
      <c r="F44" s="17">
        <f t="shared" si="5"/>
        <v>1.0112359550561798</v>
      </c>
    </row>
    <row r="45" spans="1:7">
      <c r="A45" s="22" t="s">
        <v>15</v>
      </c>
      <c r="B45" s="48">
        <v>9500</v>
      </c>
      <c r="C45" s="56">
        <v>5604.92</v>
      </c>
      <c r="D45" s="48">
        <v>6000</v>
      </c>
      <c r="E45" s="17">
        <f t="shared" si="4"/>
        <v>0.63157894736842102</v>
      </c>
      <c r="F45" s="17">
        <f t="shared" si="5"/>
        <v>1.0704880711945932</v>
      </c>
    </row>
    <row r="46" spans="1:7">
      <c r="A46" s="22" t="s">
        <v>39</v>
      </c>
      <c r="B46" s="48">
        <v>3000</v>
      </c>
      <c r="C46" s="56">
        <v>3000</v>
      </c>
      <c r="D46" s="48">
        <v>3000</v>
      </c>
      <c r="E46" s="17">
        <f t="shared" si="4"/>
        <v>1</v>
      </c>
      <c r="F46" s="17">
        <f t="shared" si="5"/>
        <v>1</v>
      </c>
    </row>
    <row r="47" spans="1:7">
      <c r="A47" s="132" t="s">
        <v>22</v>
      </c>
      <c r="B47" s="133">
        <v>94000</v>
      </c>
      <c r="C47" s="134">
        <v>89101.63</v>
      </c>
      <c r="D47" s="133">
        <v>93000</v>
      </c>
      <c r="E47" s="133">
        <f t="shared" si="4"/>
        <v>0.98936170212765961</v>
      </c>
      <c r="F47" s="133">
        <f t="shared" si="5"/>
        <v>1.0437519493189966</v>
      </c>
    </row>
    <row r="48" spans="1:7">
      <c r="A48" s="132" t="s">
        <v>23</v>
      </c>
      <c r="B48" s="133">
        <v>1598000</v>
      </c>
      <c r="C48" s="134">
        <v>1560857</v>
      </c>
      <c r="D48" s="133">
        <v>1561000</v>
      </c>
      <c r="E48" s="133">
        <f t="shared" si="4"/>
        <v>0.97684605757196497</v>
      </c>
      <c r="F48" s="133">
        <f t="shared" si="5"/>
        <v>1.00009161633641</v>
      </c>
      <c r="G48" s="31"/>
    </row>
    <row r="49" spans="1:7">
      <c r="A49" s="315" t="s">
        <v>24</v>
      </c>
      <c r="B49" s="316"/>
      <c r="C49" s="316"/>
      <c r="D49" s="316"/>
      <c r="E49" s="316"/>
      <c r="F49" s="333"/>
    </row>
    <row r="50" spans="1:7">
      <c r="A50" s="22" t="s">
        <v>67</v>
      </c>
      <c r="B50" s="48">
        <v>3000</v>
      </c>
      <c r="C50" s="46">
        <v>3000</v>
      </c>
      <c r="D50" s="48">
        <v>3000</v>
      </c>
      <c r="E50" s="7">
        <f t="shared" si="4"/>
        <v>1</v>
      </c>
      <c r="F50" s="7">
        <f t="shared" si="5"/>
        <v>1</v>
      </c>
    </row>
    <row r="51" spans="1:7">
      <c r="A51" s="9" t="s">
        <v>104</v>
      </c>
      <c r="B51" s="48">
        <v>26200</v>
      </c>
      <c r="C51" s="46">
        <v>32595</v>
      </c>
      <c r="D51" s="48">
        <v>33000</v>
      </c>
      <c r="E51" s="7">
        <f>D51/B51</f>
        <v>1.2595419847328244</v>
      </c>
      <c r="F51" s="7">
        <f>D51/C51</f>
        <v>1.0124252185918086</v>
      </c>
    </row>
    <row r="52" spans="1:7">
      <c r="A52" s="9" t="s">
        <v>105</v>
      </c>
      <c r="B52" s="48">
        <v>40734.39</v>
      </c>
      <c r="C52" s="46">
        <v>40734</v>
      </c>
      <c r="D52" s="48">
        <v>30346.880000000001</v>
      </c>
      <c r="E52" s="7">
        <f>D52/B52</f>
        <v>0.74499409467037558</v>
      </c>
      <c r="F52" s="7">
        <f>D52/C52</f>
        <v>0.74500122747581876</v>
      </c>
    </row>
    <row r="53" spans="1:7">
      <c r="A53" s="9" t="s">
        <v>82</v>
      </c>
      <c r="B53" s="48">
        <v>100</v>
      </c>
      <c r="C53" s="46">
        <v>655</v>
      </c>
      <c r="D53" s="48">
        <v>700</v>
      </c>
      <c r="E53" s="7">
        <f>D53/B53</f>
        <v>7</v>
      </c>
      <c r="F53" s="7">
        <f>D53/C53</f>
        <v>1.0687022900763359</v>
      </c>
    </row>
    <row r="54" spans="1:7" ht="30">
      <c r="A54" s="68" t="s">
        <v>75</v>
      </c>
      <c r="B54" s="48">
        <v>6000</v>
      </c>
      <c r="C54" s="46">
        <v>6000</v>
      </c>
      <c r="D54" s="48">
        <v>6000</v>
      </c>
      <c r="E54" s="7">
        <f>D54/B54</f>
        <v>1</v>
      </c>
      <c r="F54" s="7">
        <f>D54/C54</f>
        <v>1</v>
      </c>
    </row>
    <row r="55" spans="1:7">
      <c r="A55" s="62" t="s">
        <v>6</v>
      </c>
      <c r="B55" s="63">
        <v>2130477.39</v>
      </c>
      <c r="C55" s="63">
        <v>2104975.2799999998</v>
      </c>
      <c r="D55" s="63">
        <v>2160386.88</v>
      </c>
      <c r="E55" s="64">
        <f t="shared" si="4"/>
        <v>1.0140388675985901</v>
      </c>
      <c r="F55" s="7">
        <f>D55/C55</f>
        <v>1.0263241096113964</v>
      </c>
    </row>
    <row r="56" spans="1:7">
      <c r="B56" s="18"/>
      <c r="D56" s="18"/>
      <c r="G56" s="13"/>
    </row>
    <row r="58" spans="1:7">
      <c r="B58" s="13"/>
      <c r="C58" s="13"/>
      <c r="D58" s="13"/>
    </row>
    <row r="59" spans="1:7">
      <c r="B59" s="13"/>
      <c r="C59" s="13"/>
      <c r="D59" s="13"/>
    </row>
    <row r="60" spans="1:7">
      <c r="B60" s="13"/>
      <c r="C60" s="13"/>
      <c r="D60" s="13"/>
    </row>
    <row r="61" spans="1:7">
      <c r="B61" s="13"/>
      <c r="C61" s="13"/>
      <c r="D61" s="13"/>
    </row>
    <row r="62" spans="1:7">
      <c r="B62" s="13"/>
      <c r="C62" s="13"/>
      <c r="D62" s="13"/>
    </row>
    <row r="63" spans="1:7">
      <c r="B63" s="13"/>
      <c r="C63" s="13"/>
      <c r="D63" s="13"/>
    </row>
    <row r="64" spans="1:7">
      <c r="B64" s="13"/>
      <c r="C64" s="13"/>
      <c r="D64" s="13"/>
    </row>
  </sheetData>
  <mergeCells count="8">
    <mergeCell ref="A6:F6"/>
    <mergeCell ref="A16:F16"/>
    <mergeCell ref="A28:F28"/>
    <mergeCell ref="A49:F49"/>
    <mergeCell ref="A1:F1"/>
    <mergeCell ref="A2:A4"/>
    <mergeCell ref="B2:B4"/>
    <mergeCell ref="D2:D4"/>
  </mergeCells>
  <pageMargins left="0.7" right="0.7" top="0.75" bottom="0.75" header="0.3" footer="0.3"/>
  <pageSetup paperSize="9" scale="48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workbookViewId="0">
      <selection activeCell="A91" sqref="A91:G100"/>
    </sheetView>
  </sheetViews>
  <sheetFormatPr defaultRowHeight="15"/>
  <cols>
    <col min="1" max="1" width="43.140625" customWidth="1"/>
    <col min="2" max="2" width="14" customWidth="1"/>
    <col min="3" max="3" width="14.7109375" customWidth="1"/>
    <col min="4" max="4" width="15.140625" customWidth="1"/>
    <col min="5" max="5" width="9.85546875" customWidth="1"/>
    <col min="6" max="6" width="9.7109375" customWidth="1"/>
  </cols>
  <sheetData>
    <row r="1" spans="1:6" ht="21" customHeight="1">
      <c r="A1" s="292" t="s">
        <v>190</v>
      </c>
      <c r="B1" s="292"/>
      <c r="C1" s="292"/>
      <c r="D1" s="292"/>
      <c r="E1" s="292"/>
      <c r="F1" s="292"/>
    </row>
    <row r="2" spans="1:6">
      <c r="A2" s="292"/>
      <c r="B2" s="292"/>
      <c r="C2" s="292"/>
      <c r="D2" s="292"/>
      <c r="E2" s="292"/>
      <c r="F2" s="292"/>
    </row>
    <row r="3" spans="1:6">
      <c r="A3" s="329" t="s">
        <v>115</v>
      </c>
      <c r="B3" s="310" t="s">
        <v>113</v>
      </c>
      <c r="C3" s="41" t="s">
        <v>68</v>
      </c>
      <c r="D3" s="310" t="s">
        <v>187</v>
      </c>
      <c r="E3" s="20" t="s">
        <v>58</v>
      </c>
      <c r="F3" s="20" t="s">
        <v>58</v>
      </c>
    </row>
    <row r="4" spans="1:6">
      <c r="A4" s="330"/>
      <c r="B4" s="311"/>
      <c r="C4" s="42" t="s">
        <v>188</v>
      </c>
      <c r="D4" s="311"/>
      <c r="E4" s="4"/>
      <c r="F4" s="4"/>
    </row>
    <row r="5" spans="1:6" ht="11.25" customHeight="1">
      <c r="A5" s="331"/>
      <c r="B5" s="312"/>
      <c r="C5" s="43" t="s">
        <v>106</v>
      </c>
      <c r="D5" s="312"/>
      <c r="E5" s="21" t="s">
        <v>59</v>
      </c>
      <c r="F5" s="21" t="s">
        <v>60</v>
      </c>
    </row>
    <row r="6" spans="1:6">
      <c r="A6" s="16">
        <v>1</v>
      </c>
      <c r="B6" s="50">
        <v>2</v>
      </c>
      <c r="C6" s="57">
        <v>3</v>
      </c>
      <c r="D6" s="50">
        <v>4</v>
      </c>
      <c r="E6" s="33">
        <v>5</v>
      </c>
      <c r="F6" s="33">
        <v>6</v>
      </c>
    </row>
    <row r="7" spans="1:6">
      <c r="A7" s="332" t="s">
        <v>20</v>
      </c>
      <c r="B7" s="332"/>
      <c r="C7" s="332"/>
      <c r="D7" s="332"/>
      <c r="E7" s="332"/>
      <c r="F7" s="332"/>
    </row>
    <row r="8" spans="1:6" ht="13.5" customHeight="1">
      <c r="A8" s="11" t="s">
        <v>5</v>
      </c>
      <c r="B8" s="51">
        <v>4000</v>
      </c>
      <c r="C8" s="58">
        <v>1857.84</v>
      </c>
      <c r="D8" s="51">
        <v>2000</v>
      </c>
      <c r="E8" s="24">
        <f>D8/B8</f>
        <v>0.5</v>
      </c>
      <c r="F8" s="24">
        <f>D8/C8</f>
        <v>1.0765189682642209</v>
      </c>
    </row>
    <row r="9" spans="1:6" ht="13.5" customHeight="1">
      <c r="A9" s="9" t="s">
        <v>7</v>
      </c>
      <c r="B9" s="52">
        <v>1800</v>
      </c>
      <c r="C9" s="58">
        <v>2261.88</v>
      </c>
      <c r="D9" s="52">
        <v>2300</v>
      </c>
      <c r="E9" s="24">
        <f t="shared" ref="E9:E19" si="0">D9/B9</f>
        <v>1.2777777777777777</v>
      </c>
      <c r="F9" s="24">
        <f t="shared" ref="F9:F19" si="1">D9/C9</f>
        <v>1.0168532371301748</v>
      </c>
    </row>
    <row r="10" spans="1:6" ht="13.5" customHeight="1">
      <c r="A10" s="9" t="s">
        <v>231</v>
      </c>
      <c r="B10" s="52">
        <v>5300</v>
      </c>
      <c r="C10" s="58">
        <v>5804.56</v>
      </c>
      <c r="D10" s="52">
        <v>6000</v>
      </c>
      <c r="E10" s="24">
        <f t="shared" si="0"/>
        <v>1.1320754716981132</v>
      </c>
      <c r="F10" s="24">
        <f t="shared" si="1"/>
        <v>1.0336700800749754</v>
      </c>
    </row>
    <row r="11" spans="1:6" ht="13.5" customHeight="1">
      <c r="A11" s="9" t="s">
        <v>229</v>
      </c>
      <c r="B11" s="52">
        <v>100</v>
      </c>
      <c r="C11" s="58">
        <v>870.17</v>
      </c>
      <c r="D11" s="52">
        <v>1000</v>
      </c>
      <c r="E11" s="24">
        <f t="shared" si="0"/>
        <v>10</v>
      </c>
      <c r="F11" s="24">
        <f t="shared" si="1"/>
        <v>1.149200730891665</v>
      </c>
    </row>
    <row r="12" spans="1:6" ht="13.5" customHeight="1">
      <c r="A12" s="9" t="s">
        <v>214</v>
      </c>
      <c r="B12" s="52"/>
      <c r="C12" s="58"/>
      <c r="D12" s="52">
        <v>1000</v>
      </c>
      <c r="E12" s="24"/>
      <c r="F12" s="24"/>
    </row>
    <row r="13" spans="1:6" ht="13.5" customHeight="1">
      <c r="A13" s="9" t="s">
        <v>230</v>
      </c>
      <c r="B13" s="52"/>
      <c r="C13" s="58"/>
      <c r="D13" s="52">
        <v>1000</v>
      </c>
      <c r="E13" s="24"/>
      <c r="F13" s="24"/>
    </row>
    <row r="14" spans="1:6" ht="13.5" customHeight="1">
      <c r="A14" s="9" t="s">
        <v>2</v>
      </c>
      <c r="B14" s="52">
        <v>9500</v>
      </c>
      <c r="C14" s="58">
        <v>9116.7900000000009</v>
      </c>
      <c r="D14" s="52">
        <v>9500</v>
      </c>
      <c r="E14" s="24">
        <f t="shared" si="0"/>
        <v>1</v>
      </c>
      <c r="F14" s="24">
        <f t="shared" si="1"/>
        <v>1.0420334350138589</v>
      </c>
    </row>
    <row r="15" spans="1:6" ht="13.5" customHeight="1">
      <c r="A15" s="9" t="s">
        <v>47</v>
      </c>
      <c r="B15" s="52">
        <v>7000</v>
      </c>
      <c r="C15" s="58">
        <v>8751.57</v>
      </c>
      <c r="D15" s="52">
        <v>8800</v>
      </c>
      <c r="E15" s="24">
        <f t="shared" si="0"/>
        <v>1.2571428571428571</v>
      </c>
      <c r="F15" s="24">
        <f t="shared" si="1"/>
        <v>1.0055338642095075</v>
      </c>
    </row>
    <row r="16" spans="1:6" ht="14.25" customHeight="1">
      <c r="A16" s="9" t="s">
        <v>25</v>
      </c>
      <c r="B16" s="71">
        <v>40000</v>
      </c>
      <c r="C16" s="58">
        <v>39730.49</v>
      </c>
      <c r="D16" s="71">
        <v>42000</v>
      </c>
      <c r="E16" s="24">
        <f t="shared" si="0"/>
        <v>1.05</v>
      </c>
      <c r="F16" s="24">
        <f t="shared" si="1"/>
        <v>1.0571226279867176</v>
      </c>
    </row>
    <row r="17" spans="1:10" ht="14.25" customHeight="1">
      <c r="A17" s="9" t="s">
        <v>46</v>
      </c>
      <c r="B17" s="52">
        <v>45000</v>
      </c>
      <c r="C17" s="58">
        <v>81522.17</v>
      </c>
      <c r="D17" s="52">
        <v>82000</v>
      </c>
      <c r="E17" s="24">
        <f t="shared" si="0"/>
        <v>1.8222222222222222</v>
      </c>
      <c r="F17" s="24">
        <f t="shared" si="1"/>
        <v>1.0058613503541429</v>
      </c>
    </row>
    <row r="18" spans="1:10" ht="14.25" customHeight="1">
      <c r="A18" s="22" t="s">
        <v>3</v>
      </c>
      <c r="B18" s="52">
        <v>490000</v>
      </c>
      <c r="C18" s="58">
        <v>397616.36</v>
      </c>
      <c r="D18" s="52">
        <v>480000</v>
      </c>
      <c r="E18" s="24">
        <f t="shared" si="0"/>
        <v>0.97959183673469385</v>
      </c>
      <c r="F18" s="24">
        <f t="shared" si="1"/>
        <v>1.2071937885050807</v>
      </c>
    </row>
    <row r="19" spans="1:10" ht="13.5" customHeight="1">
      <c r="A19" s="9" t="s">
        <v>4</v>
      </c>
      <c r="B19" s="52">
        <v>24000</v>
      </c>
      <c r="C19" s="58">
        <v>8801.9699999999993</v>
      </c>
      <c r="D19" s="52">
        <v>9000</v>
      </c>
      <c r="E19" s="24">
        <f t="shared" si="0"/>
        <v>0.375</v>
      </c>
      <c r="F19" s="24">
        <f t="shared" si="1"/>
        <v>1.0224983725234238</v>
      </c>
    </row>
    <row r="20" spans="1:10">
      <c r="A20" s="321" t="s">
        <v>21</v>
      </c>
      <c r="B20" s="322"/>
      <c r="C20" s="322"/>
      <c r="D20" s="322"/>
      <c r="E20" s="135"/>
      <c r="F20" s="135"/>
    </row>
    <row r="21" spans="1:10">
      <c r="A21" s="22" t="s">
        <v>35</v>
      </c>
      <c r="B21" s="52">
        <v>10000</v>
      </c>
      <c r="C21" s="59">
        <v>11472.13</v>
      </c>
      <c r="D21" s="52">
        <v>11500</v>
      </c>
      <c r="E21" s="19">
        <f t="shared" ref="E21:E26" si="2">D21/B21</f>
        <v>1.1499999999999999</v>
      </c>
      <c r="F21" s="19">
        <f>D21/C21</f>
        <v>1.0024293657760155</v>
      </c>
    </row>
    <row r="22" spans="1:10">
      <c r="A22" s="22" t="s">
        <v>57</v>
      </c>
      <c r="B22" s="52">
        <v>27000</v>
      </c>
      <c r="C22" s="59">
        <v>20989.279999999999</v>
      </c>
      <c r="D22" s="52">
        <v>21000</v>
      </c>
      <c r="E22" s="19">
        <f t="shared" si="2"/>
        <v>0.77777777777777779</v>
      </c>
      <c r="F22" s="19">
        <f>D22/C22</f>
        <v>1.0005107369095081</v>
      </c>
    </row>
    <row r="23" spans="1:10">
      <c r="A23" s="22" t="s">
        <v>100</v>
      </c>
      <c r="B23" s="52">
        <v>5120</v>
      </c>
      <c r="C23" s="59">
        <v>8260</v>
      </c>
      <c r="D23" s="52">
        <v>8260</v>
      </c>
      <c r="E23" s="19">
        <f t="shared" si="2"/>
        <v>1.61328125</v>
      </c>
      <c r="F23" s="19">
        <f>D23/C23</f>
        <v>1</v>
      </c>
    </row>
    <row r="24" spans="1:10">
      <c r="A24" s="22" t="s">
        <v>116</v>
      </c>
      <c r="B24" s="52">
        <v>24000</v>
      </c>
      <c r="C24" s="59">
        <v>7860</v>
      </c>
      <c r="D24" s="52">
        <v>31440</v>
      </c>
      <c r="E24" s="19">
        <f t="shared" si="2"/>
        <v>1.31</v>
      </c>
      <c r="F24" s="19">
        <f>D24/C24</f>
        <v>4</v>
      </c>
    </row>
    <row r="25" spans="1:10">
      <c r="A25" s="22" t="s">
        <v>236</v>
      </c>
      <c r="B25" s="52">
        <v>6800</v>
      </c>
      <c r="C25" s="59"/>
      <c r="D25" s="52">
        <v>30000</v>
      </c>
      <c r="E25" s="19">
        <f t="shared" si="2"/>
        <v>4.4117647058823533</v>
      </c>
      <c r="F25" s="19"/>
    </row>
    <row r="26" spans="1:10">
      <c r="A26" s="22" t="s">
        <v>9</v>
      </c>
      <c r="B26" s="71">
        <v>77000</v>
      </c>
      <c r="C26" s="59">
        <v>69218.42</v>
      </c>
      <c r="D26" s="71">
        <v>70000</v>
      </c>
      <c r="E26" s="19">
        <f t="shared" si="2"/>
        <v>0.90909090909090906</v>
      </c>
      <c r="F26" s="19">
        <f>D26/C26</f>
        <v>1.0112915030421092</v>
      </c>
    </row>
    <row r="27" spans="1:10">
      <c r="A27" s="22" t="s">
        <v>215</v>
      </c>
      <c r="B27" s="71"/>
      <c r="C27" s="59">
        <v>102</v>
      </c>
      <c r="D27" s="71">
        <v>500</v>
      </c>
      <c r="E27" s="19"/>
      <c r="F27" s="19">
        <f>D27/C27</f>
        <v>4.9019607843137258</v>
      </c>
      <c r="H27" s="94"/>
      <c r="I27" s="94"/>
      <c r="J27" s="94"/>
    </row>
    <row r="28" spans="1:10">
      <c r="A28" s="22" t="s">
        <v>16</v>
      </c>
      <c r="B28" s="48">
        <v>159000</v>
      </c>
      <c r="C28" s="59">
        <v>191723.36</v>
      </c>
      <c r="D28" s="48">
        <v>192000</v>
      </c>
      <c r="E28" s="19">
        <f>D28/B28</f>
        <v>1.2075471698113207</v>
      </c>
      <c r="F28" s="17">
        <f>D28/C28</f>
        <v>1.0014429123295148</v>
      </c>
      <c r="H28" s="94"/>
      <c r="I28" s="94"/>
      <c r="J28" s="94"/>
    </row>
    <row r="29" spans="1:10">
      <c r="A29" s="26" t="s">
        <v>216</v>
      </c>
      <c r="B29" s="49"/>
      <c r="C29" s="60">
        <v>1004.2</v>
      </c>
      <c r="D29" s="49">
        <v>2000</v>
      </c>
      <c r="E29" s="24"/>
      <c r="F29" s="180">
        <f>D29/C29</f>
        <v>1.9916351324437362</v>
      </c>
      <c r="H29" s="94"/>
      <c r="I29" s="94"/>
      <c r="J29" s="94"/>
    </row>
    <row r="30" spans="1:10">
      <c r="A30" s="334" t="s">
        <v>225</v>
      </c>
      <c r="B30" s="183"/>
      <c r="C30" s="185"/>
      <c r="D30" s="183"/>
      <c r="E30" s="327">
        <v>3.64</v>
      </c>
      <c r="F30" s="327">
        <v>1.83</v>
      </c>
      <c r="H30" s="94"/>
      <c r="I30" s="94"/>
      <c r="J30" s="94"/>
    </row>
    <row r="31" spans="1:10">
      <c r="A31" s="335"/>
      <c r="B31" s="184">
        <v>660000</v>
      </c>
      <c r="C31" s="186">
        <v>534122.80000000005</v>
      </c>
      <c r="D31" s="184">
        <v>600000</v>
      </c>
      <c r="E31" s="328"/>
      <c r="F31" s="328"/>
      <c r="H31" s="94"/>
      <c r="I31" s="94"/>
      <c r="J31" s="94"/>
    </row>
    <row r="32" spans="1:10" ht="15" hidden="1" customHeight="1">
      <c r="A32" s="335"/>
      <c r="B32" s="195"/>
      <c r="C32" s="187"/>
      <c r="D32" s="195"/>
      <c r="E32" s="328"/>
      <c r="F32" s="328"/>
      <c r="H32" s="94"/>
      <c r="I32" s="94"/>
      <c r="J32" s="94"/>
    </row>
    <row r="33" spans="1:10">
      <c r="A33" s="196" t="s">
        <v>226</v>
      </c>
      <c r="B33" s="48">
        <v>90000</v>
      </c>
      <c r="C33" s="204">
        <v>87400</v>
      </c>
      <c r="D33" s="48">
        <v>100000</v>
      </c>
      <c r="E33" s="17">
        <f>D33/B33</f>
        <v>1.1111111111111112</v>
      </c>
      <c r="F33" s="17">
        <f>D33/C33</f>
        <v>1.1441647597254005</v>
      </c>
      <c r="H33" s="94"/>
      <c r="I33" s="94"/>
      <c r="J33" s="94"/>
    </row>
    <row r="34" spans="1:10">
      <c r="A34" s="197" t="s">
        <v>227</v>
      </c>
      <c r="B34" s="54">
        <v>120000</v>
      </c>
      <c r="C34" s="46">
        <v>74900</v>
      </c>
      <c r="D34" s="48">
        <v>160000</v>
      </c>
      <c r="E34" s="17">
        <f>D34/B34</f>
        <v>1.3333333333333333</v>
      </c>
      <c r="F34" s="17">
        <f>D34/C34</f>
        <v>2.1361815754339117</v>
      </c>
      <c r="H34" s="94"/>
      <c r="I34" s="94"/>
      <c r="J34" s="94"/>
    </row>
    <row r="35" spans="1:10">
      <c r="A35" s="196" t="s">
        <v>228</v>
      </c>
      <c r="B35" s="54"/>
      <c r="C35" s="46">
        <v>0</v>
      </c>
      <c r="D35" s="48">
        <v>130000</v>
      </c>
      <c r="E35" s="17"/>
      <c r="F35" s="17"/>
      <c r="H35" s="94"/>
      <c r="I35" s="94"/>
      <c r="J35" s="94"/>
    </row>
    <row r="36" spans="1:10">
      <c r="A36" s="196" t="s">
        <v>239</v>
      </c>
      <c r="B36" s="54"/>
      <c r="C36" s="46"/>
      <c r="D36" s="48">
        <v>40000</v>
      </c>
      <c r="E36" s="17"/>
      <c r="F36" s="17"/>
      <c r="H36" s="94"/>
      <c r="I36" s="94"/>
      <c r="J36" s="94"/>
    </row>
    <row r="37" spans="1:10">
      <c r="A37" s="140" t="s">
        <v>240</v>
      </c>
      <c r="B37" s="170">
        <v>123000</v>
      </c>
      <c r="C37" s="59">
        <v>9737.5</v>
      </c>
      <c r="D37" s="170">
        <v>50000</v>
      </c>
      <c r="E37" s="17">
        <f>D37/B37</f>
        <v>0.4065040650406504</v>
      </c>
      <c r="F37" s="17">
        <f t="shared" ref="F37:F43" si="3">D37/C37</f>
        <v>5.1347881899871632</v>
      </c>
      <c r="H37" s="94"/>
      <c r="I37" s="94"/>
      <c r="J37" s="94"/>
    </row>
    <row r="38" spans="1:10">
      <c r="A38" s="67" t="s">
        <v>181</v>
      </c>
      <c r="B38" s="179">
        <v>135000</v>
      </c>
      <c r="C38" s="58">
        <v>45000</v>
      </c>
      <c r="D38" s="179">
        <v>90000</v>
      </c>
      <c r="E38" s="17">
        <f>D38/B38</f>
        <v>0.66666666666666663</v>
      </c>
      <c r="F38" s="17">
        <f t="shared" si="3"/>
        <v>2</v>
      </c>
    </row>
    <row r="39" spans="1:10">
      <c r="A39" s="169" t="s">
        <v>222</v>
      </c>
      <c r="B39" s="179"/>
      <c r="C39" s="58">
        <v>5200</v>
      </c>
      <c r="D39" s="179">
        <v>8000</v>
      </c>
      <c r="E39" s="17"/>
      <c r="F39" s="17">
        <f t="shared" si="3"/>
        <v>1.5384615384615385</v>
      </c>
    </row>
    <row r="40" spans="1:10">
      <c r="A40" s="22" t="s">
        <v>86</v>
      </c>
      <c r="B40" s="52">
        <v>6800</v>
      </c>
      <c r="C40" s="59">
        <v>19577</v>
      </c>
      <c r="D40" s="52">
        <v>20000</v>
      </c>
      <c r="E40" s="17">
        <f>D40/B40</f>
        <v>2.9411764705882355</v>
      </c>
      <c r="F40" s="17">
        <f t="shared" si="3"/>
        <v>1.0216069877917966</v>
      </c>
    </row>
    <row r="41" spans="1:10">
      <c r="A41" s="22" t="s">
        <v>221</v>
      </c>
      <c r="B41" s="52"/>
      <c r="C41" s="59">
        <v>64740.5</v>
      </c>
      <c r="D41" s="52">
        <v>68000</v>
      </c>
      <c r="E41" s="24"/>
      <c r="F41" s="17">
        <f t="shared" si="3"/>
        <v>1.050347155181069</v>
      </c>
    </row>
    <row r="42" spans="1:10">
      <c r="A42" s="22" t="s">
        <v>220</v>
      </c>
      <c r="B42" s="52"/>
      <c r="C42" s="59">
        <v>1000</v>
      </c>
      <c r="D42" s="52">
        <v>3000</v>
      </c>
      <c r="E42" s="24"/>
      <c r="F42" s="17">
        <f t="shared" si="3"/>
        <v>3</v>
      </c>
    </row>
    <row r="43" spans="1:10">
      <c r="A43" s="22" t="s">
        <v>180</v>
      </c>
      <c r="B43" s="71">
        <v>0</v>
      </c>
      <c r="C43" s="59">
        <v>195000</v>
      </c>
      <c r="D43" s="71">
        <v>195000</v>
      </c>
      <c r="E43" s="24"/>
      <c r="F43" s="17">
        <f t="shared" si="3"/>
        <v>1</v>
      </c>
    </row>
    <row r="44" spans="1:10">
      <c r="A44" s="22" t="s">
        <v>179</v>
      </c>
      <c r="B44" s="52">
        <v>36000</v>
      </c>
      <c r="C44" s="59">
        <v>41530</v>
      </c>
      <c r="D44" s="52">
        <v>42000</v>
      </c>
      <c r="E44" s="24">
        <f>D44/B44</f>
        <v>1.1666666666666667</v>
      </c>
      <c r="F44" s="24">
        <f>D44/C44</f>
        <v>1.0113171201541056</v>
      </c>
    </row>
    <row r="45" spans="1:10" ht="14.25" customHeight="1">
      <c r="A45" s="26" t="s">
        <v>50</v>
      </c>
      <c r="B45" s="53">
        <v>19500</v>
      </c>
      <c r="C45" s="59">
        <v>13146.76</v>
      </c>
      <c r="D45" s="53">
        <v>15000</v>
      </c>
      <c r="E45" s="19">
        <f>D45/B45</f>
        <v>0.76923076923076927</v>
      </c>
      <c r="F45" s="19">
        <f>D45/C45</f>
        <v>1.1409655306706747</v>
      </c>
    </row>
    <row r="46" spans="1:10" ht="11.25" customHeight="1">
      <c r="A46" s="26" t="s">
        <v>37</v>
      </c>
      <c r="B46" s="53"/>
      <c r="C46" s="60"/>
      <c r="D46" s="53"/>
      <c r="E46" s="323">
        <f>D47/B47</f>
        <v>1</v>
      </c>
      <c r="F46" s="323">
        <f>D47/C47</f>
        <v>1</v>
      </c>
    </row>
    <row r="47" spans="1:10" ht="16.5" customHeight="1">
      <c r="A47" s="28" t="s">
        <v>38</v>
      </c>
      <c r="B47" s="51">
        <v>13600</v>
      </c>
      <c r="C47" s="61">
        <v>13600</v>
      </c>
      <c r="D47" s="51">
        <v>13600</v>
      </c>
      <c r="E47" s="324"/>
      <c r="F47" s="324"/>
    </row>
    <row r="48" spans="1:10" ht="11.25" customHeight="1">
      <c r="A48" s="26" t="s">
        <v>44</v>
      </c>
      <c r="B48" s="53"/>
      <c r="C48" s="60"/>
      <c r="D48" s="53"/>
      <c r="E48" s="323">
        <f>D49/B49</f>
        <v>1.06</v>
      </c>
      <c r="F48" s="323">
        <f>D49/C49</f>
        <v>1.0088704458065254</v>
      </c>
    </row>
    <row r="49" spans="1:6" ht="15.75" customHeight="1">
      <c r="A49" s="27" t="s">
        <v>38</v>
      </c>
      <c r="B49" s="51">
        <v>50000</v>
      </c>
      <c r="C49" s="58">
        <v>52534</v>
      </c>
      <c r="D49" s="51">
        <v>53000</v>
      </c>
      <c r="E49" s="324"/>
      <c r="F49" s="324"/>
    </row>
    <row r="50" spans="1:6" ht="15.75" customHeight="1">
      <c r="A50" s="27" t="s">
        <v>74</v>
      </c>
      <c r="B50" s="51">
        <v>720</v>
      </c>
      <c r="C50" s="58">
        <v>720</v>
      </c>
      <c r="D50" s="51">
        <v>720</v>
      </c>
      <c r="E50" s="19">
        <f t="shared" ref="E50:E66" si="4">D50/B50</f>
        <v>1</v>
      </c>
      <c r="F50" s="24">
        <f t="shared" ref="F50:F60" si="5">D50/C50</f>
        <v>1</v>
      </c>
    </row>
    <row r="51" spans="1:6" ht="15.75" customHeight="1">
      <c r="A51" s="27" t="s">
        <v>80</v>
      </c>
      <c r="B51" s="51">
        <v>1000</v>
      </c>
      <c r="C51" s="58">
        <v>969.82</v>
      </c>
      <c r="D51" s="51">
        <v>1000</v>
      </c>
      <c r="E51" s="19">
        <f t="shared" si="4"/>
        <v>1</v>
      </c>
      <c r="F51" s="24">
        <f t="shared" si="5"/>
        <v>1.0311191767544492</v>
      </c>
    </row>
    <row r="52" spans="1:6" ht="15.75" customHeight="1">
      <c r="A52" s="27" t="s">
        <v>85</v>
      </c>
      <c r="B52" s="51">
        <v>500</v>
      </c>
      <c r="C52" s="58">
        <v>500</v>
      </c>
      <c r="D52" s="51">
        <v>500</v>
      </c>
      <c r="E52" s="19">
        <f t="shared" si="4"/>
        <v>1</v>
      </c>
      <c r="F52" s="24">
        <f t="shared" si="5"/>
        <v>1</v>
      </c>
    </row>
    <row r="53" spans="1:6" ht="15.75" customHeight="1">
      <c r="A53" s="27" t="s">
        <v>89</v>
      </c>
      <c r="B53" s="51">
        <v>1500</v>
      </c>
      <c r="C53" s="58">
        <v>1500</v>
      </c>
      <c r="D53" s="51">
        <v>1500</v>
      </c>
      <c r="E53" s="19">
        <f t="shared" si="4"/>
        <v>1</v>
      </c>
      <c r="F53" s="24">
        <f t="shared" si="5"/>
        <v>1</v>
      </c>
    </row>
    <row r="54" spans="1:6" ht="15.75" customHeight="1">
      <c r="A54" s="27" t="s">
        <v>93</v>
      </c>
      <c r="B54" s="51">
        <v>1400</v>
      </c>
      <c r="C54" s="58">
        <v>1400</v>
      </c>
      <c r="D54" s="51">
        <v>1400</v>
      </c>
      <c r="E54" s="19">
        <f t="shared" si="4"/>
        <v>1</v>
      </c>
      <c r="F54" s="24">
        <f t="shared" si="5"/>
        <v>1</v>
      </c>
    </row>
    <row r="55" spans="1:6" ht="15.75" customHeight="1">
      <c r="A55" s="27" t="s">
        <v>234</v>
      </c>
      <c r="B55" s="51">
        <v>12000</v>
      </c>
      <c r="C55" s="58">
        <v>12000</v>
      </c>
      <c r="D55" s="51">
        <v>12000</v>
      </c>
      <c r="E55" s="19"/>
      <c r="F55" s="24">
        <f t="shared" si="5"/>
        <v>1</v>
      </c>
    </row>
    <row r="56" spans="1:6" ht="17.25" customHeight="1">
      <c r="A56" s="27" t="s">
        <v>52</v>
      </c>
      <c r="B56" s="51">
        <v>10500</v>
      </c>
      <c r="C56" s="58">
        <v>14316.66</v>
      </c>
      <c r="D56" s="51">
        <v>14400</v>
      </c>
      <c r="E56" s="19">
        <f t="shared" si="4"/>
        <v>1.3714285714285714</v>
      </c>
      <c r="F56" s="24">
        <f t="shared" si="5"/>
        <v>1.0058211901379233</v>
      </c>
    </row>
    <row r="57" spans="1:6">
      <c r="A57" s="27" t="s">
        <v>36</v>
      </c>
      <c r="B57" s="51">
        <v>13000</v>
      </c>
      <c r="C57" s="58">
        <v>28936.06</v>
      </c>
      <c r="D57" s="51">
        <v>30000</v>
      </c>
      <c r="E57" s="19">
        <f t="shared" si="4"/>
        <v>2.3076923076923075</v>
      </c>
      <c r="F57" s="24">
        <f t="shared" si="5"/>
        <v>1.0367686547511996</v>
      </c>
    </row>
    <row r="58" spans="1:6">
      <c r="A58" s="22" t="s">
        <v>219</v>
      </c>
      <c r="B58" s="71">
        <v>1000</v>
      </c>
      <c r="C58" s="58">
        <v>1746</v>
      </c>
      <c r="D58" s="71">
        <v>2000</v>
      </c>
      <c r="E58" s="19">
        <f t="shared" si="4"/>
        <v>2</v>
      </c>
      <c r="F58" s="24">
        <f t="shared" si="5"/>
        <v>1.1454753722794959</v>
      </c>
    </row>
    <row r="59" spans="1:6">
      <c r="A59" s="22" t="s">
        <v>56</v>
      </c>
      <c r="B59" s="71">
        <v>45000</v>
      </c>
      <c r="C59" s="58">
        <v>9981.75</v>
      </c>
      <c r="D59" s="71">
        <v>4000</v>
      </c>
      <c r="E59" s="19">
        <f t="shared" si="4"/>
        <v>8.8888888888888892E-2</v>
      </c>
      <c r="F59" s="24">
        <f t="shared" si="5"/>
        <v>0.40073133468580158</v>
      </c>
    </row>
    <row r="60" spans="1:6">
      <c r="A60" s="22" t="s">
        <v>49</v>
      </c>
      <c r="B60" s="52">
        <v>1000</v>
      </c>
      <c r="C60" s="58">
        <v>620</v>
      </c>
      <c r="D60" s="52">
        <v>1000</v>
      </c>
      <c r="E60" s="202">
        <f t="shared" si="4"/>
        <v>1</v>
      </c>
      <c r="F60" s="202">
        <f t="shared" si="5"/>
        <v>1.6129032258064515</v>
      </c>
    </row>
    <row r="61" spans="1:6">
      <c r="A61" s="26" t="s">
        <v>102</v>
      </c>
      <c r="B61" s="53">
        <v>2470</v>
      </c>
      <c r="C61" s="58"/>
      <c r="D61" s="53">
        <v>2470</v>
      </c>
      <c r="E61" s="202">
        <f t="shared" si="4"/>
        <v>1</v>
      </c>
      <c r="F61" s="202"/>
    </row>
    <row r="62" spans="1:6">
      <c r="A62" s="29" t="s">
        <v>241</v>
      </c>
      <c r="B62" s="92">
        <v>199500</v>
      </c>
      <c r="C62" s="131">
        <v>231235.18</v>
      </c>
      <c r="D62" s="92">
        <v>199500</v>
      </c>
      <c r="E62" s="202">
        <f t="shared" si="4"/>
        <v>1</v>
      </c>
      <c r="F62" s="202">
        <f>D62/C62</f>
        <v>0.86275799383121554</v>
      </c>
    </row>
    <row r="63" spans="1:6">
      <c r="A63" s="83" t="s">
        <v>97</v>
      </c>
      <c r="B63" s="92">
        <v>120000</v>
      </c>
      <c r="C63" s="203">
        <v>177952.63</v>
      </c>
      <c r="D63" s="92">
        <v>180000</v>
      </c>
      <c r="E63" s="202">
        <f t="shared" si="4"/>
        <v>1.5</v>
      </c>
      <c r="F63" s="202">
        <f>D63/C63</f>
        <v>1.0115051404410262</v>
      </c>
    </row>
    <row r="64" spans="1:6">
      <c r="A64" s="22" t="s">
        <v>94</v>
      </c>
      <c r="B64" s="71">
        <v>180000</v>
      </c>
      <c r="C64" s="141">
        <v>266928.94</v>
      </c>
      <c r="D64" s="71">
        <v>192000</v>
      </c>
      <c r="E64" s="202">
        <f t="shared" si="4"/>
        <v>1.0666666666666667</v>
      </c>
      <c r="F64" s="202">
        <f>D64/C63</f>
        <v>1.0789388164704281</v>
      </c>
    </row>
    <row r="65" spans="1:7">
      <c r="A65" s="140" t="s">
        <v>98</v>
      </c>
      <c r="B65" s="179">
        <v>8000</v>
      </c>
      <c r="C65" s="131">
        <v>3951.44</v>
      </c>
      <c r="D65" s="179">
        <v>4000</v>
      </c>
      <c r="E65" s="202">
        <f t="shared" si="4"/>
        <v>0.5</v>
      </c>
      <c r="F65" s="202">
        <f>D65/C64</f>
        <v>1.4985261620564634E-2</v>
      </c>
    </row>
    <row r="66" spans="1:7">
      <c r="A66" s="67" t="s">
        <v>87</v>
      </c>
      <c r="B66" s="93">
        <v>6000</v>
      </c>
      <c r="C66" s="131">
        <v>4660.72</v>
      </c>
      <c r="D66" s="93">
        <v>6000</v>
      </c>
      <c r="E66" s="202">
        <f t="shared" si="4"/>
        <v>1</v>
      </c>
      <c r="F66" s="202">
        <f>D66/C65</f>
        <v>1.5184337861640314</v>
      </c>
    </row>
    <row r="67" spans="1:7">
      <c r="A67" s="29" t="s">
        <v>55</v>
      </c>
      <c r="B67" s="53">
        <v>2000</v>
      </c>
      <c r="C67" s="147">
        <v>2472</v>
      </c>
      <c r="D67" s="53">
        <v>2500</v>
      </c>
      <c r="E67" s="66">
        <f>D67/B67</f>
        <v>1.25</v>
      </c>
      <c r="F67" s="66">
        <f>D67/C67</f>
        <v>1.0113268608414239</v>
      </c>
    </row>
    <row r="68" spans="1:7">
      <c r="A68" s="321" t="s">
        <v>19</v>
      </c>
      <c r="B68" s="322"/>
      <c r="C68" s="322"/>
      <c r="D68" s="322"/>
      <c r="E68" s="142"/>
      <c r="F68" s="148"/>
    </row>
    <row r="69" spans="1:7">
      <c r="A69" s="27" t="s">
        <v>103</v>
      </c>
      <c r="B69" s="51">
        <v>4500</v>
      </c>
      <c r="C69" s="58">
        <v>4184.4799999999996</v>
      </c>
      <c r="D69" s="51">
        <v>4500</v>
      </c>
      <c r="E69" s="24">
        <f>D69/B69</f>
        <v>1</v>
      </c>
      <c r="F69" s="24">
        <f>D69/C69</f>
        <v>1.0754024394906896</v>
      </c>
    </row>
    <row r="70" spans="1:7">
      <c r="A70" s="22" t="s">
        <v>10</v>
      </c>
      <c r="B70" s="52">
        <v>88000</v>
      </c>
      <c r="C70" s="59">
        <v>83652.100000000006</v>
      </c>
      <c r="D70" s="52">
        <v>85000</v>
      </c>
      <c r="E70" s="24">
        <f t="shared" ref="E70:E79" si="6">D70/B70</f>
        <v>0.96590909090909094</v>
      </c>
      <c r="F70" s="24">
        <f t="shared" ref="F70:F87" si="7">D70/C70</f>
        <v>1.0161131639253527</v>
      </c>
    </row>
    <row r="71" spans="1:7">
      <c r="A71" s="22" t="s">
        <v>63</v>
      </c>
      <c r="B71" s="52">
        <v>59086</v>
      </c>
      <c r="C71" s="59">
        <v>55800</v>
      </c>
      <c r="D71" s="52">
        <v>94000</v>
      </c>
      <c r="E71" s="24">
        <f t="shared" si="6"/>
        <v>1.5909013979622924</v>
      </c>
      <c r="F71" s="24">
        <f t="shared" si="7"/>
        <v>1.6845878136200716</v>
      </c>
    </row>
    <row r="72" spans="1:7">
      <c r="A72" s="22" t="s">
        <v>182</v>
      </c>
      <c r="B72" s="71">
        <v>5000</v>
      </c>
      <c r="C72" s="56">
        <v>5000</v>
      </c>
      <c r="D72" s="71">
        <v>6000</v>
      </c>
      <c r="E72" s="24">
        <f t="shared" si="6"/>
        <v>1.2</v>
      </c>
      <c r="F72" s="24">
        <f t="shared" si="7"/>
        <v>1.2</v>
      </c>
    </row>
    <row r="73" spans="1:7">
      <c r="A73" s="22" t="s">
        <v>91</v>
      </c>
      <c r="B73" s="71">
        <v>48100</v>
      </c>
      <c r="C73" s="141">
        <v>28650</v>
      </c>
      <c r="D73" s="71">
        <v>28700</v>
      </c>
      <c r="E73" s="24">
        <f t="shared" si="6"/>
        <v>0.59667359667359665</v>
      </c>
      <c r="F73" s="24">
        <f t="shared" si="7"/>
        <v>1.0017452006980803</v>
      </c>
    </row>
    <row r="74" spans="1:7">
      <c r="A74" s="22" t="s">
        <v>92</v>
      </c>
      <c r="B74" s="71">
        <v>94000</v>
      </c>
      <c r="C74" s="141">
        <v>88468.91</v>
      </c>
      <c r="D74" s="71">
        <v>94000</v>
      </c>
      <c r="E74" s="24">
        <f t="shared" si="6"/>
        <v>1</v>
      </c>
      <c r="F74" s="24">
        <f t="shared" si="7"/>
        <v>1.0625201553856602</v>
      </c>
    </row>
    <row r="75" spans="1:7">
      <c r="A75" s="26" t="s">
        <v>26</v>
      </c>
      <c r="B75" s="53">
        <v>39182.949999999997</v>
      </c>
      <c r="C75" s="59">
        <v>38611.769999999997</v>
      </c>
      <c r="D75" s="53">
        <v>9734.19</v>
      </c>
      <c r="E75" s="24">
        <f t="shared" si="6"/>
        <v>0.24842922750839336</v>
      </c>
      <c r="F75" s="24">
        <f t="shared" si="7"/>
        <v>0.25210421589064685</v>
      </c>
    </row>
    <row r="76" spans="1:7">
      <c r="A76" s="26" t="s">
        <v>51</v>
      </c>
      <c r="B76" s="53">
        <v>61700</v>
      </c>
      <c r="C76" s="59">
        <v>59605.37</v>
      </c>
      <c r="D76" s="53">
        <v>60000</v>
      </c>
      <c r="E76" s="24">
        <f t="shared" si="6"/>
        <v>0.97244732576985415</v>
      </c>
      <c r="F76" s="24">
        <f t="shared" si="7"/>
        <v>1.0066207121942201</v>
      </c>
    </row>
    <row r="77" spans="1:7">
      <c r="A77" s="26" t="s">
        <v>64</v>
      </c>
      <c r="B77" s="53">
        <v>8168.4</v>
      </c>
      <c r="C77" s="59">
        <v>8168.4</v>
      </c>
      <c r="D77" s="53">
        <v>1524.38</v>
      </c>
      <c r="E77" s="24">
        <f t="shared" si="6"/>
        <v>0.18661916654424368</v>
      </c>
      <c r="F77" s="24">
        <f t="shared" si="7"/>
        <v>0.18661916654424368</v>
      </c>
    </row>
    <row r="78" spans="1:7">
      <c r="A78" s="22" t="s">
        <v>14</v>
      </c>
      <c r="B78" s="52">
        <v>4300</v>
      </c>
      <c r="C78" s="59">
        <v>1920</v>
      </c>
      <c r="D78" s="52">
        <v>2000</v>
      </c>
      <c r="E78" s="24">
        <f t="shared" si="6"/>
        <v>0.46511627906976744</v>
      </c>
      <c r="F78" s="24">
        <f t="shared" si="7"/>
        <v>1.0416666666666667</v>
      </c>
    </row>
    <row r="79" spans="1:7">
      <c r="A79" s="22" t="s">
        <v>13</v>
      </c>
      <c r="B79" s="48">
        <v>6720</v>
      </c>
      <c r="C79" s="56">
        <v>6720</v>
      </c>
      <c r="D79" s="48">
        <v>6720</v>
      </c>
      <c r="E79" s="24">
        <f t="shared" si="6"/>
        <v>1</v>
      </c>
      <c r="F79" s="17">
        <f t="shared" si="7"/>
        <v>1</v>
      </c>
      <c r="G79" s="94"/>
    </row>
    <row r="80" spans="1:7" ht="17.25" customHeight="1">
      <c r="A80" s="27" t="s">
        <v>39</v>
      </c>
      <c r="B80" s="51">
        <v>1000</v>
      </c>
      <c r="C80" s="59">
        <v>2000</v>
      </c>
      <c r="D80" s="51">
        <v>2000</v>
      </c>
      <c r="E80" s="23">
        <f t="shared" ref="E80:E87" si="8">D80/B80</f>
        <v>2</v>
      </c>
      <c r="F80" s="74">
        <f t="shared" si="7"/>
        <v>1</v>
      </c>
    </row>
    <row r="81" spans="1:6" ht="17.25" customHeight="1">
      <c r="A81" s="28" t="s">
        <v>217</v>
      </c>
      <c r="B81" s="181"/>
      <c r="C81" s="60">
        <v>190.94</v>
      </c>
      <c r="D81" s="181">
        <v>500</v>
      </c>
      <c r="E81" s="23"/>
      <c r="F81" s="182">
        <f t="shared" si="7"/>
        <v>2.6186236514088197</v>
      </c>
    </row>
    <row r="82" spans="1:6" ht="17.25" customHeight="1">
      <c r="A82" s="22" t="s">
        <v>218</v>
      </c>
      <c r="B82" s="52"/>
      <c r="C82" s="59">
        <v>4500</v>
      </c>
      <c r="D82" s="52">
        <v>4500</v>
      </c>
      <c r="E82" s="23"/>
      <c r="F82" s="25">
        <f t="shared" si="7"/>
        <v>1</v>
      </c>
    </row>
    <row r="83" spans="1:6" ht="13.5" customHeight="1">
      <c r="A83" s="76" t="s">
        <v>62</v>
      </c>
      <c r="B83" s="78">
        <v>31000</v>
      </c>
      <c r="C83" s="59">
        <v>22404.6</v>
      </c>
      <c r="D83" s="78">
        <v>23000</v>
      </c>
      <c r="E83" s="23">
        <f t="shared" si="8"/>
        <v>0.74193548387096775</v>
      </c>
      <c r="F83" s="77">
        <f>D83/C83</f>
        <v>1.0265748997973632</v>
      </c>
    </row>
    <row r="84" spans="1:6" ht="13.5" customHeight="1">
      <c r="A84" s="9" t="s">
        <v>117</v>
      </c>
      <c r="B84" s="71">
        <v>355000</v>
      </c>
      <c r="C84" s="59">
        <v>209500</v>
      </c>
      <c r="D84" s="71">
        <v>210000</v>
      </c>
      <c r="E84" s="23">
        <f t="shared" si="8"/>
        <v>0.59154929577464788</v>
      </c>
      <c r="F84" s="25">
        <f t="shared" si="7"/>
        <v>1.0023866348448687</v>
      </c>
    </row>
    <row r="85" spans="1:6" ht="13.5" customHeight="1">
      <c r="A85" s="9" t="s">
        <v>81</v>
      </c>
      <c r="B85" s="52">
        <v>750</v>
      </c>
      <c r="C85" s="59"/>
      <c r="D85" s="52">
        <v>1000</v>
      </c>
      <c r="E85" s="23">
        <f t="shared" si="8"/>
        <v>1.3333333333333333</v>
      </c>
      <c r="F85" s="25"/>
    </row>
    <row r="86" spans="1:6">
      <c r="A86" s="143" t="s">
        <v>22</v>
      </c>
      <c r="B86" s="144">
        <v>880000</v>
      </c>
      <c r="C86" s="145">
        <v>883366.91</v>
      </c>
      <c r="D86" s="144">
        <v>900000</v>
      </c>
      <c r="E86" s="145">
        <f t="shared" si="8"/>
        <v>1.0227272727272727</v>
      </c>
      <c r="F86" s="146">
        <f t="shared" si="7"/>
        <v>1.018829197484882</v>
      </c>
    </row>
    <row r="87" spans="1:6">
      <c r="A87" s="143" t="s">
        <v>23</v>
      </c>
      <c r="B87" s="144">
        <v>2300000</v>
      </c>
      <c r="C87" s="145">
        <v>2292702.4300000002</v>
      </c>
      <c r="D87" s="144">
        <v>2300000</v>
      </c>
      <c r="E87" s="145">
        <f t="shared" si="8"/>
        <v>1</v>
      </c>
      <c r="F87" s="146">
        <f t="shared" si="7"/>
        <v>1.0031829555831193</v>
      </c>
    </row>
    <row r="88" spans="1:6">
      <c r="A88" s="132" t="s">
        <v>6</v>
      </c>
      <c r="B88" s="139">
        <v>6781617.3499999996</v>
      </c>
      <c r="C88" s="139">
        <v>6579788.8600000003</v>
      </c>
      <c r="D88" s="139">
        <v>7087068.5700000003</v>
      </c>
      <c r="E88" s="24">
        <f>D88/B88</f>
        <v>1.0450410579417313</v>
      </c>
      <c r="F88" s="24">
        <f>D88/C88</f>
        <v>1.0770966547397693</v>
      </c>
    </row>
    <row r="89" spans="1:6">
      <c r="C89" s="13"/>
    </row>
    <row r="91" spans="1:6">
      <c r="A91" s="36"/>
      <c r="B91" s="37"/>
      <c r="C91" s="37"/>
      <c r="D91" s="37"/>
    </row>
    <row r="92" spans="1:6">
      <c r="A92" s="36"/>
      <c r="B92" s="37"/>
      <c r="C92" s="37"/>
      <c r="D92" s="37"/>
    </row>
    <row r="93" spans="1:6">
      <c r="A93" s="36"/>
      <c r="B93" s="37"/>
      <c r="C93" s="37"/>
      <c r="D93" s="37"/>
    </row>
    <row r="94" spans="1:6">
      <c r="B94" s="13"/>
      <c r="C94" s="13"/>
      <c r="D94" s="13"/>
    </row>
    <row r="95" spans="1:6">
      <c r="B95" s="13"/>
      <c r="C95" s="13"/>
      <c r="D95" s="13"/>
    </row>
    <row r="96" spans="1:6">
      <c r="B96" s="13"/>
      <c r="C96" s="13"/>
      <c r="D96" s="13"/>
    </row>
  </sheetData>
  <mergeCells count="14">
    <mergeCell ref="A20:D20"/>
    <mergeCell ref="E30:E32"/>
    <mergeCell ref="A30:A32"/>
    <mergeCell ref="A1:F2"/>
    <mergeCell ref="A3:A5"/>
    <mergeCell ref="B3:B5"/>
    <mergeCell ref="D3:D5"/>
    <mergeCell ref="A7:F7"/>
    <mergeCell ref="F30:F32"/>
    <mergeCell ref="A68:D68"/>
    <mergeCell ref="F46:F47"/>
    <mergeCell ref="E48:E49"/>
    <mergeCell ref="F48:F49"/>
    <mergeCell ref="E46:E47"/>
  </mergeCells>
  <pageMargins left="0.25" right="0.25" top="0.75" bottom="0.75" header="0.3" footer="0.3"/>
  <pageSetup paperSize="9" scale="4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31"/>
  <sheetViews>
    <sheetView workbookViewId="0">
      <selection activeCell="F14" sqref="F14"/>
    </sheetView>
  </sheetViews>
  <sheetFormatPr defaultRowHeight="15"/>
  <cols>
    <col min="1" max="1" width="11.85546875" customWidth="1"/>
    <col min="2" max="2" width="30.140625" customWidth="1"/>
    <col min="3" max="10" width="16.28515625" customWidth="1"/>
    <col min="11" max="11" width="16.42578125" customWidth="1"/>
  </cols>
  <sheetData>
    <row r="2" spans="1:11">
      <c r="B2" s="151"/>
      <c r="C2" s="13"/>
      <c r="D2" s="13"/>
    </row>
    <row r="3" spans="1:11">
      <c r="A3" s="36"/>
      <c r="B3" s="243"/>
      <c r="C3" s="37"/>
      <c r="D3" s="37"/>
      <c r="E3" s="36"/>
      <c r="F3" s="36"/>
    </row>
    <row r="4" spans="1:11" ht="15.75">
      <c r="A4" s="244"/>
      <c r="B4" s="244"/>
      <c r="C4" s="244"/>
      <c r="D4" s="244"/>
      <c r="E4" s="245"/>
      <c r="F4" s="245"/>
      <c r="G4" s="245"/>
      <c r="H4" s="246"/>
      <c r="I4" s="245"/>
      <c r="J4" s="247"/>
      <c r="K4" s="245"/>
    </row>
    <row r="5" spans="1:11" ht="15.75">
      <c r="A5" s="244"/>
      <c r="B5" s="244"/>
      <c r="C5" s="244"/>
      <c r="D5" s="244"/>
      <c r="E5" s="245"/>
      <c r="F5" s="245"/>
      <c r="G5" s="245"/>
      <c r="H5" s="246"/>
      <c r="I5" s="245"/>
      <c r="J5" s="247"/>
      <c r="K5" s="245"/>
    </row>
    <row r="6" spans="1:11" ht="15.75">
      <c r="A6" s="244"/>
      <c r="B6" s="248"/>
      <c r="C6" s="244"/>
      <c r="D6" s="244"/>
      <c r="E6" s="245"/>
      <c r="F6" s="245"/>
      <c r="G6" s="245"/>
      <c r="H6" s="246"/>
      <c r="I6" s="245"/>
      <c r="J6" s="247"/>
      <c r="K6" s="245"/>
    </row>
    <row r="7" spans="1:11" s="255" customFormat="1" ht="18.75">
      <c r="A7" s="249" t="s">
        <v>277</v>
      </c>
      <c r="B7" s="249"/>
      <c r="C7" s="249" t="s">
        <v>278</v>
      </c>
      <c r="D7" s="250"/>
      <c r="E7" s="251"/>
      <c r="F7" s="252"/>
      <c r="G7" s="251"/>
      <c r="H7" s="253"/>
      <c r="I7" s="251"/>
      <c r="J7" s="254"/>
      <c r="K7" s="251"/>
    </row>
    <row r="8" spans="1:11" s="255" customFormat="1" ht="18.75">
      <c r="A8" s="249"/>
      <c r="B8" s="249"/>
      <c r="C8" s="249"/>
      <c r="D8" s="250"/>
      <c r="E8" s="251"/>
      <c r="F8" s="252"/>
      <c r="G8" s="251"/>
      <c r="H8" s="253"/>
      <c r="I8" s="251"/>
      <c r="J8" s="254"/>
      <c r="K8" s="251"/>
    </row>
    <row r="9" spans="1:11" ht="15.75">
      <c r="A9" s="244"/>
      <c r="B9" s="244"/>
      <c r="C9" s="244"/>
      <c r="D9" s="244"/>
      <c r="E9" s="245"/>
      <c r="F9" s="245"/>
      <c r="G9" s="245"/>
      <c r="H9" s="246"/>
      <c r="I9" s="245"/>
      <c r="J9" s="247"/>
      <c r="K9" s="245"/>
    </row>
    <row r="10" spans="1:11" ht="21.75" customHeight="1">
      <c r="A10" s="256" t="s">
        <v>279</v>
      </c>
      <c r="B10" s="256" t="s">
        <v>280</v>
      </c>
      <c r="C10" s="257"/>
      <c r="D10" s="257"/>
      <c r="E10" s="336" t="s">
        <v>281</v>
      </c>
      <c r="F10" s="337"/>
      <c r="G10" s="338"/>
      <c r="H10" s="339" t="s">
        <v>282</v>
      </c>
      <c r="I10" s="340"/>
      <c r="J10" s="340"/>
      <c r="K10" s="341"/>
    </row>
    <row r="11" spans="1:11" ht="24" customHeight="1">
      <c r="A11" s="258"/>
      <c r="B11" s="259"/>
      <c r="C11" s="259"/>
      <c r="D11" s="259"/>
      <c r="E11" s="260"/>
      <c r="F11" s="260"/>
      <c r="G11" s="260"/>
      <c r="H11" s="342" t="s">
        <v>283</v>
      </c>
      <c r="I11" s="343"/>
      <c r="J11" s="344" t="s">
        <v>284</v>
      </c>
      <c r="K11" s="345"/>
    </row>
    <row r="12" spans="1:11" ht="24.75" customHeight="1">
      <c r="A12" s="258"/>
      <c r="B12" s="259"/>
      <c r="C12" s="259" t="s">
        <v>285</v>
      </c>
      <c r="D12" s="259" t="s">
        <v>286</v>
      </c>
      <c r="E12" s="261" t="s">
        <v>287</v>
      </c>
      <c r="F12" s="262" t="s">
        <v>288</v>
      </c>
      <c r="G12" s="261" t="s">
        <v>289</v>
      </c>
      <c r="H12" s="263" t="s">
        <v>290</v>
      </c>
      <c r="I12" s="263" t="s">
        <v>291</v>
      </c>
      <c r="J12" s="264" t="s">
        <v>290</v>
      </c>
      <c r="K12" s="263" t="s">
        <v>291</v>
      </c>
    </row>
    <row r="13" spans="1:11" ht="15.75">
      <c r="A13" s="265"/>
      <c r="B13" s="266"/>
      <c r="C13" s="266"/>
      <c r="D13" s="266"/>
      <c r="E13" s="267"/>
      <c r="F13" s="267"/>
      <c r="G13" s="267"/>
      <c r="H13" s="268"/>
      <c r="I13" s="268"/>
      <c r="J13" s="268"/>
      <c r="K13" s="268"/>
    </row>
    <row r="14" spans="1:11" ht="31.5" customHeight="1">
      <c r="A14" s="265">
        <v>1</v>
      </c>
      <c r="B14" s="269" t="s">
        <v>292</v>
      </c>
      <c r="C14" s="269">
        <v>8</v>
      </c>
      <c r="D14" s="267">
        <v>24000</v>
      </c>
      <c r="E14" s="267">
        <f>C14*D14</f>
        <v>192000</v>
      </c>
      <c r="F14" s="267">
        <f>E14*25%</f>
        <v>48000</v>
      </c>
      <c r="G14" s="267">
        <f>E14+F14</f>
        <v>240000</v>
      </c>
      <c r="H14" s="270">
        <v>0.6</v>
      </c>
      <c r="I14" s="268">
        <f>G14*H14</f>
        <v>144000</v>
      </c>
      <c r="J14" s="270">
        <v>0.4</v>
      </c>
      <c r="K14" s="268">
        <f>G14-I14</f>
        <v>96000</v>
      </c>
    </row>
    <row r="15" spans="1:11" ht="15.75">
      <c r="A15" s="265"/>
      <c r="B15" s="269"/>
      <c r="C15" s="269"/>
      <c r="D15" s="267"/>
      <c r="E15" s="267"/>
      <c r="F15" s="267"/>
      <c r="G15" s="267"/>
      <c r="H15" s="268"/>
      <c r="I15" s="268"/>
      <c r="J15" s="268"/>
      <c r="K15" s="268"/>
    </row>
    <row r="16" spans="1:11" ht="15.75" customHeight="1">
      <c r="A16" s="265">
        <v>2</v>
      </c>
      <c r="B16" s="269" t="s">
        <v>293</v>
      </c>
      <c r="C16" s="269">
        <v>1</v>
      </c>
      <c r="D16" s="267">
        <v>45000</v>
      </c>
      <c r="E16" s="267">
        <f>D16</f>
        <v>45000</v>
      </c>
      <c r="F16" s="267">
        <f t="shared" ref="F16:F25" si="0">E16*25%</f>
        <v>11250</v>
      </c>
      <c r="G16" s="267">
        <f t="shared" ref="G16:G25" si="1">E16+F16</f>
        <v>56250</v>
      </c>
      <c r="H16" s="270">
        <v>0.6</v>
      </c>
      <c r="I16" s="268">
        <f>G16*H16</f>
        <v>33750</v>
      </c>
      <c r="J16" s="270">
        <v>0.4</v>
      </c>
      <c r="K16" s="268">
        <f>G16-I16</f>
        <v>22500</v>
      </c>
    </row>
    <row r="17" spans="1:12" ht="15.75" customHeight="1">
      <c r="A17" s="265"/>
      <c r="B17" s="269" t="s">
        <v>294</v>
      </c>
      <c r="C17" s="269"/>
      <c r="D17" s="267"/>
      <c r="E17" s="267"/>
      <c r="F17" s="267"/>
      <c r="G17" s="267"/>
      <c r="H17" s="270"/>
      <c r="I17" s="268"/>
      <c r="J17" s="270"/>
      <c r="K17" s="268"/>
    </row>
    <row r="18" spans="1:12" ht="15.75">
      <c r="A18" s="265"/>
      <c r="B18" s="269"/>
      <c r="C18" s="269"/>
      <c r="D18" s="267"/>
      <c r="E18" s="267"/>
      <c r="F18" s="267">
        <f t="shared" si="0"/>
        <v>0</v>
      </c>
      <c r="G18" s="267">
        <f t="shared" si="1"/>
        <v>0</v>
      </c>
      <c r="H18" s="270"/>
      <c r="I18" s="268"/>
      <c r="J18" s="270"/>
      <c r="K18" s="268"/>
    </row>
    <row r="19" spans="1:12" ht="15.75" customHeight="1">
      <c r="A19" s="265">
        <v>3</v>
      </c>
      <c r="B19" s="269" t="s">
        <v>295</v>
      </c>
      <c r="C19" s="269">
        <v>1</v>
      </c>
      <c r="D19" s="267">
        <v>40000</v>
      </c>
      <c r="E19" s="267">
        <f>D19</f>
        <v>40000</v>
      </c>
      <c r="F19" s="267">
        <f t="shared" si="0"/>
        <v>10000</v>
      </c>
      <c r="G19" s="267">
        <f t="shared" si="1"/>
        <v>50000</v>
      </c>
      <c r="H19" s="270">
        <v>0.6</v>
      </c>
      <c r="I19" s="268">
        <f>G19*H19</f>
        <v>30000</v>
      </c>
      <c r="J19" s="270">
        <v>0.4</v>
      </c>
      <c r="K19" s="268">
        <f>G19-I19</f>
        <v>20000</v>
      </c>
    </row>
    <row r="20" spans="1:12" ht="15.75" customHeight="1">
      <c r="A20" s="265"/>
      <c r="B20" s="269" t="s">
        <v>296</v>
      </c>
      <c r="C20" s="269"/>
      <c r="D20" s="267"/>
      <c r="E20" s="267"/>
      <c r="F20" s="267"/>
      <c r="G20" s="267"/>
      <c r="H20" s="270"/>
      <c r="I20" s="268"/>
      <c r="J20" s="270"/>
      <c r="K20" s="268"/>
    </row>
    <row r="21" spans="1:12" ht="15.75">
      <c r="A21" s="265"/>
      <c r="B21" s="269"/>
      <c r="C21" s="269"/>
      <c r="D21" s="267"/>
      <c r="E21" s="267"/>
      <c r="F21" s="267">
        <f t="shared" si="0"/>
        <v>0</v>
      </c>
      <c r="G21" s="267">
        <f t="shared" si="1"/>
        <v>0</v>
      </c>
      <c r="H21" s="270"/>
      <c r="I21" s="268"/>
      <c r="J21" s="270"/>
      <c r="K21" s="268"/>
    </row>
    <row r="22" spans="1:12" ht="15.75" customHeight="1">
      <c r="A22" s="265">
        <v>4</v>
      </c>
      <c r="B22" s="269" t="s">
        <v>297</v>
      </c>
      <c r="C22" s="269">
        <v>1</v>
      </c>
      <c r="D22" s="267">
        <v>96000</v>
      </c>
      <c r="E22" s="267">
        <f>D22</f>
        <v>96000</v>
      </c>
      <c r="F22" s="267">
        <f t="shared" si="0"/>
        <v>24000</v>
      </c>
      <c r="G22" s="267">
        <f t="shared" si="1"/>
        <v>120000</v>
      </c>
      <c r="H22" s="270">
        <v>0.6</v>
      </c>
      <c r="I22" s="268">
        <f>G22*H22</f>
        <v>72000</v>
      </c>
      <c r="J22" s="270">
        <v>0.4</v>
      </c>
      <c r="K22" s="268">
        <f>G22-I22</f>
        <v>48000</v>
      </c>
    </row>
    <row r="23" spans="1:12" ht="31.5" customHeight="1">
      <c r="A23" s="265"/>
      <c r="B23" s="269" t="s">
        <v>298</v>
      </c>
      <c r="C23" s="269"/>
      <c r="D23" s="267"/>
      <c r="E23" s="267"/>
      <c r="F23" s="267"/>
      <c r="G23" s="267"/>
      <c r="H23" s="270"/>
      <c r="I23" s="268"/>
      <c r="J23" s="270"/>
      <c r="K23" s="268"/>
    </row>
    <row r="24" spans="1:12" ht="15.75">
      <c r="A24" s="265"/>
      <c r="B24" s="269"/>
      <c r="C24" s="269"/>
      <c r="D24" s="267"/>
      <c r="E24" s="267"/>
      <c r="F24" s="267">
        <f t="shared" si="0"/>
        <v>0</v>
      </c>
      <c r="G24" s="267">
        <f t="shared" si="1"/>
        <v>0</v>
      </c>
      <c r="H24" s="270"/>
      <c r="I24" s="268"/>
      <c r="J24" s="270"/>
      <c r="K24" s="268"/>
    </row>
    <row r="25" spans="1:12" ht="47.25" customHeight="1">
      <c r="A25" s="265">
        <v>5</v>
      </c>
      <c r="B25" s="269" t="s">
        <v>299</v>
      </c>
      <c r="C25" s="269">
        <v>1</v>
      </c>
      <c r="D25" s="267">
        <v>60000</v>
      </c>
      <c r="E25" s="267">
        <f>D25</f>
        <v>60000</v>
      </c>
      <c r="F25" s="267">
        <f t="shared" si="0"/>
        <v>15000</v>
      </c>
      <c r="G25" s="267">
        <f t="shared" si="1"/>
        <v>75000</v>
      </c>
      <c r="H25" s="270">
        <v>0.6</v>
      </c>
      <c r="I25" s="268">
        <f>G25*H25</f>
        <v>45000</v>
      </c>
      <c r="J25" s="270">
        <v>0.4</v>
      </c>
      <c r="K25" s="268">
        <f>G25-I25</f>
        <v>30000</v>
      </c>
    </row>
    <row r="26" spans="1:12" ht="15.75">
      <c r="A26" s="265"/>
      <c r="B26" s="269"/>
      <c r="C26" s="269"/>
      <c r="D26" s="267"/>
      <c r="E26" s="267"/>
      <c r="F26" s="267"/>
      <c r="G26" s="267"/>
      <c r="H26" s="270"/>
      <c r="I26" s="268"/>
      <c r="J26" s="270"/>
      <c r="K26" s="268"/>
    </row>
    <row r="27" spans="1:12" ht="31.5" customHeight="1">
      <c r="A27" s="271">
        <v>6</v>
      </c>
      <c r="B27" s="272" t="s">
        <v>300</v>
      </c>
      <c r="C27" s="272" t="s">
        <v>301</v>
      </c>
      <c r="D27" s="273" t="s">
        <v>301</v>
      </c>
      <c r="E27" s="273">
        <f>SUM(E13:E26)</f>
        <v>433000</v>
      </c>
      <c r="F27" s="273">
        <f>SUM(F13:F26)</f>
        <v>108250</v>
      </c>
      <c r="G27" s="273">
        <f>SUM(G13:G26)</f>
        <v>541250</v>
      </c>
      <c r="H27" s="274" t="s">
        <v>304</v>
      </c>
      <c r="I27" s="274">
        <f>SUM(I13:I26)</f>
        <v>324750</v>
      </c>
      <c r="J27" s="274" t="s">
        <v>304</v>
      </c>
      <c r="K27" s="274">
        <f>SUM(K13:K26)</f>
        <v>216500</v>
      </c>
      <c r="L27" s="275"/>
    </row>
    <row r="28" spans="1:12" ht="15.75">
      <c r="A28" s="265"/>
      <c r="B28" s="276"/>
      <c r="C28" s="276"/>
      <c r="D28" s="276"/>
      <c r="E28" s="267"/>
      <c r="F28" s="267"/>
      <c r="G28" s="267"/>
      <c r="H28" s="268"/>
      <c r="I28" s="268"/>
      <c r="J28" s="268"/>
      <c r="K28" s="268"/>
    </row>
    <row r="29" spans="1:12" ht="15.75">
      <c r="A29" s="277"/>
      <c r="B29" s="278"/>
      <c r="C29" s="278"/>
      <c r="D29" s="278"/>
      <c r="E29" s="279"/>
      <c r="F29" s="279"/>
      <c r="G29" s="279"/>
      <c r="H29" s="279"/>
      <c r="I29" s="279"/>
      <c r="J29" s="280"/>
      <c r="K29" s="279"/>
    </row>
    <row r="30" spans="1:12" ht="15.75">
      <c r="A30" s="277"/>
      <c r="B30" s="281" t="s">
        <v>302</v>
      </c>
      <c r="C30" s="282"/>
      <c r="D30" s="282"/>
      <c r="E30" s="279"/>
      <c r="F30" s="279"/>
      <c r="G30" s="279"/>
      <c r="H30" s="283"/>
      <c r="I30" s="284"/>
      <c r="J30" s="280"/>
      <c r="K30" s="279"/>
    </row>
    <row r="31" spans="1:12" ht="15.75">
      <c r="A31" s="244"/>
      <c r="B31" s="285" t="s">
        <v>303</v>
      </c>
      <c r="C31" s="244"/>
      <c r="D31" s="244"/>
      <c r="E31" s="245"/>
      <c r="F31" s="245"/>
      <c r="G31" s="245"/>
      <c r="H31" s="246"/>
      <c r="I31" s="245"/>
      <c r="J31" s="247"/>
      <c r="K31" s="245"/>
    </row>
  </sheetData>
  <mergeCells count="4">
    <mergeCell ref="E10:G10"/>
    <mergeCell ref="H10:K10"/>
    <mergeCell ref="H11:I11"/>
    <mergeCell ref="J11:K1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PLAN</vt:lpstr>
      <vt:lpstr>PODACI</vt:lpstr>
      <vt:lpstr>OPERATIVNI PLAN</vt:lpstr>
      <vt:lpstr>rezultat</vt:lpstr>
      <vt:lpstr>PRIHOD</vt:lpstr>
      <vt:lpstr>RASHOD</vt:lpstr>
      <vt:lpstr>UPRAVA</vt:lpstr>
      <vt:lpstr>ČISTOĆA</vt:lpstr>
      <vt:lpstr>plan investicija</vt:lpstr>
      <vt:lpstr>plan zaduživanja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Tovernic</dc:creator>
  <cp:lastModifiedBy>Gordana Tovernic</cp:lastModifiedBy>
  <cp:lastPrinted>2020-12-16T10:27:27Z</cp:lastPrinted>
  <dcterms:created xsi:type="dcterms:W3CDTF">2012-12-28T06:48:20Z</dcterms:created>
  <dcterms:modified xsi:type="dcterms:W3CDTF">2020-12-16T10:51:17Z</dcterms:modified>
</cp:coreProperties>
</file>